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bllca-my.sharepoint.com/personal/edgar_navagonzalez_mbll_ca/Documents/Documents/SWS/Forms/"/>
    </mc:Choice>
  </mc:AlternateContent>
  <xr:revisionPtr revIDLastSave="4238" documentId="8_{F0998D8A-40FF-435C-9D41-50FC77813FD3}" xr6:coauthVersionLast="47" xr6:coauthVersionMax="47" xr10:uidLastSave="{241C93B8-EE53-4696-8999-FE2CE2379533}"/>
  <workbookProtection workbookAlgorithmName="SHA-512" workbookHashValue="Es1Ps9kFhsCRL5WjhK6K+h/TgaYmhr+6hwkH5eU+9A8tfbw9ZOCpFwaywEu9IdhImZYzTp1o4Zvb9GgCPA3ZIQ==" workbookSaltValue="ePGosu3pyfQfuCZqkkOCfQ==" workbookSpinCount="100000" lockStructure="1"/>
  <bookViews>
    <workbookView xWindow="-108" yWindow="-108" windowWidth="30936" windowHeight="16776" tabRatio="568" xr2:uid="{39B5E2CF-0CDA-460D-9486-236266BF6617}"/>
  </bookViews>
  <sheets>
    <sheet name="SWS SOF" sheetId="1" r:id="rId1"/>
    <sheet name="Data" sheetId="7" state="hidden" r:id="rId2"/>
  </sheets>
  <definedNames>
    <definedName name="Grape_Based_Spirit">Data!$K$3:$K$6</definedName>
    <definedName name="Grape_Based_Spirit_ST">Data!$N$3:$N$27</definedName>
    <definedName name="_xlnm.Print_Area" localSheetId="0">'SWS SOF'!$B$2:$L$51</definedName>
    <definedName name="Ready_to_Drink">Data!$L$3:$L$4</definedName>
    <definedName name="Ready_To_Drink_ST">Data!$O$3:$O$13</definedName>
    <definedName name="Wine">Data!$J$3:$J$11</definedName>
    <definedName name="Wine_ST">Data!$M$3:$M$48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" i="1" l="1"/>
  <c r="M51" i="1" l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O19" i="1" l="1"/>
  <c r="J21" i="1"/>
  <c r="AB22" i="1"/>
  <c r="AB51" i="1" s="1"/>
  <c r="W20" i="1"/>
  <c r="AA22" i="1"/>
  <c r="AA49" i="1" s="1"/>
  <c r="AH51" i="1"/>
  <c r="AF51" i="1"/>
  <c r="AD51" i="1"/>
  <c r="Z51" i="1"/>
  <c r="L51" i="1"/>
  <c r="AH50" i="1"/>
  <c r="AF50" i="1"/>
  <c r="AD50" i="1"/>
  <c r="Z50" i="1"/>
  <c r="L50" i="1"/>
  <c r="AH49" i="1"/>
  <c r="AF49" i="1"/>
  <c r="AD49" i="1"/>
  <c r="Z49" i="1"/>
  <c r="L49" i="1"/>
  <c r="AH48" i="1"/>
  <c r="AF48" i="1"/>
  <c r="AD48" i="1"/>
  <c r="Z48" i="1"/>
  <c r="L48" i="1"/>
  <c r="AH47" i="1"/>
  <c r="AF47" i="1"/>
  <c r="AD47" i="1"/>
  <c r="Z47" i="1"/>
  <c r="L47" i="1"/>
  <c r="AH46" i="1"/>
  <c r="AF46" i="1"/>
  <c r="AD46" i="1"/>
  <c r="Z46" i="1"/>
  <c r="L46" i="1"/>
  <c r="AH45" i="1"/>
  <c r="AF45" i="1"/>
  <c r="AD45" i="1"/>
  <c r="Z45" i="1"/>
  <c r="L45" i="1"/>
  <c r="AH44" i="1"/>
  <c r="AF44" i="1"/>
  <c r="AD44" i="1"/>
  <c r="Z44" i="1"/>
  <c r="L44" i="1"/>
  <c r="AH43" i="1"/>
  <c r="AF43" i="1"/>
  <c r="AD43" i="1"/>
  <c r="Z43" i="1"/>
  <c r="L43" i="1"/>
  <c r="AH42" i="1"/>
  <c r="AF42" i="1"/>
  <c r="AD42" i="1"/>
  <c r="Z42" i="1"/>
  <c r="L42" i="1"/>
  <c r="AH41" i="1"/>
  <c r="AF41" i="1"/>
  <c r="AD41" i="1"/>
  <c r="Z41" i="1"/>
  <c r="L41" i="1"/>
  <c r="AH40" i="1"/>
  <c r="AF40" i="1"/>
  <c r="AD40" i="1"/>
  <c r="Z40" i="1"/>
  <c r="L40" i="1"/>
  <c r="AH39" i="1"/>
  <c r="AF39" i="1"/>
  <c r="AD39" i="1"/>
  <c r="Z39" i="1"/>
  <c r="L39" i="1"/>
  <c r="AH38" i="1"/>
  <c r="AF38" i="1"/>
  <c r="AD38" i="1"/>
  <c r="Z38" i="1"/>
  <c r="L38" i="1"/>
  <c r="AH37" i="1"/>
  <c r="AF37" i="1"/>
  <c r="AD37" i="1"/>
  <c r="Z37" i="1"/>
  <c r="L37" i="1"/>
  <c r="AH36" i="1"/>
  <c r="AF36" i="1"/>
  <c r="AD36" i="1"/>
  <c r="Z36" i="1"/>
  <c r="L36" i="1"/>
  <c r="AH35" i="1"/>
  <c r="AF35" i="1"/>
  <c r="AD35" i="1"/>
  <c r="Z35" i="1"/>
  <c r="L35" i="1"/>
  <c r="AH34" i="1"/>
  <c r="AF34" i="1"/>
  <c r="AD34" i="1"/>
  <c r="Z34" i="1"/>
  <c r="L34" i="1"/>
  <c r="AH33" i="1"/>
  <c r="AF33" i="1"/>
  <c r="AD33" i="1"/>
  <c r="Z33" i="1"/>
  <c r="L33" i="1"/>
  <c r="AH32" i="1"/>
  <c r="AF32" i="1"/>
  <c r="AD32" i="1"/>
  <c r="Z32" i="1"/>
  <c r="L32" i="1"/>
  <c r="AH31" i="1"/>
  <c r="AF31" i="1"/>
  <c r="AD31" i="1"/>
  <c r="Z31" i="1"/>
  <c r="L31" i="1"/>
  <c r="AH30" i="1"/>
  <c r="AF30" i="1"/>
  <c r="AD30" i="1"/>
  <c r="Z30" i="1"/>
  <c r="L30" i="1"/>
  <c r="AH29" i="1"/>
  <c r="AF29" i="1"/>
  <c r="AD29" i="1"/>
  <c r="Z29" i="1"/>
  <c r="L29" i="1"/>
  <c r="AH28" i="1"/>
  <c r="AF28" i="1"/>
  <c r="AD28" i="1"/>
  <c r="Z28" i="1"/>
  <c r="L28" i="1"/>
  <c r="AH27" i="1"/>
  <c r="AF27" i="1"/>
  <c r="AD27" i="1"/>
  <c r="Z27" i="1"/>
  <c r="L27" i="1"/>
  <c r="AH26" i="1"/>
  <c r="AF26" i="1"/>
  <c r="AD26" i="1"/>
  <c r="Z26" i="1"/>
  <c r="L26" i="1"/>
  <c r="AH25" i="1"/>
  <c r="AF25" i="1"/>
  <c r="AD25" i="1"/>
  <c r="Z25" i="1"/>
  <c r="L25" i="1"/>
  <c r="AH24" i="1"/>
  <c r="AF24" i="1"/>
  <c r="AD24" i="1"/>
  <c r="Z24" i="1"/>
  <c r="L24" i="1"/>
  <c r="AH23" i="1"/>
  <c r="AF23" i="1"/>
  <c r="AD23" i="1"/>
  <c r="Z23" i="1"/>
  <c r="L23" i="1"/>
  <c r="AB28" i="1" l="1"/>
  <c r="AB36" i="1"/>
  <c r="AB44" i="1"/>
  <c r="AB29" i="1"/>
  <c r="AB37" i="1"/>
  <c r="AB45" i="1"/>
  <c r="AB30" i="1"/>
  <c r="AB38" i="1"/>
  <c r="AB46" i="1"/>
  <c r="AB39" i="1"/>
  <c r="AB24" i="1"/>
  <c r="AB32" i="1"/>
  <c r="AB40" i="1"/>
  <c r="AB48" i="1"/>
  <c r="AB31" i="1"/>
  <c r="AB25" i="1"/>
  <c r="AB33" i="1"/>
  <c r="AB41" i="1"/>
  <c r="AB49" i="1"/>
  <c r="AB47" i="1"/>
  <c r="AB26" i="1"/>
  <c r="AB34" i="1"/>
  <c r="AB42" i="1"/>
  <c r="AB50" i="1"/>
  <c r="AB23" i="1"/>
  <c r="AB27" i="1"/>
  <c r="AB35" i="1"/>
  <c r="AB43" i="1"/>
  <c r="AA51" i="1"/>
  <c r="AA24" i="1"/>
  <c r="AA34" i="1"/>
  <c r="AA50" i="1"/>
  <c r="AA26" i="1"/>
  <c r="AA27" i="1"/>
  <c r="AA28" i="1"/>
  <c r="AA35" i="1"/>
  <c r="AA42" i="1"/>
  <c r="AA43" i="1"/>
  <c r="AA44" i="1"/>
  <c r="AA29" i="1"/>
  <c r="AA37" i="1"/>
  <c r="AA45" i="1"/>
  <c r="AA30" i="1"/>
  <c r="AA38" i="1"/>
  <c r="AA46" i="1"/>
  <c r="AA23" i="1"/>
  <c r="AA31" i="1"/>
  <c r="AA39" i="1"/>
  <c r="AA47" i="1"/>
  <c r="AA36" i="1"/>
  <c r="AA32" i="1"/>
  <c r="AA40" i="1"/>
  <c r="AA48" i="1"/>
  <c r="AA25" i="1"/>
  <c r="AA33" i="1"/>
  <c r="AA41" i="1"/>
  <c r="Z22" i="1"/>
  <c r="O20" i="1"/>
  <c r="V20" i="1"/>
  <c r="U20" i="1"/>
  <c r="T20" i="1"/>
  <c r="S20" i="1"/>
  <c r="R20" i="1"/>
  <c r="Q20" i="1"/>
  <c r="P20" i="1"/>
  <c r="AH22" i="1" l="1"/>
  <c r="AF22" i="1" l="1"/>
  <c r="AD22" i="1"/>
  <c r="L22" i="1" l="1"/>
  <c r="L21" i="1" s="1"/>
</calcChain>
</file>

<file path=xl/sharedStrings.xml><?xml version="1.0" encoding="utf-8"?>
<sst xmlns="http://schemas.openxmlformats.org/spreadsheetml/2006/main" count="305" uniqueCount="291">
  <si>
    <t>Supplier:</t>
  </si>
  <si>
    <t>Date:</t>
  </si>
  <si>
    <t>Reference Number:</t>
  </si>
  <si>
    <t>Agent:</t>
  </si>
  <si>
    <t>Ship Point:</t>
  </si>
  <si>
    <t>Duty Type:</t>
  </si>
  <si>
    <t>Special Instructions:</t>
  </si>
  <si>
    <t>Approved Micro Producer:</t>
  </si>
  <si>
    <t>Item Number</t>
  </si>
  <si>
    <t>Status</t>
  </si>
  <si>
    <t>Product Description</t>
  </si>
  <si>
    <t>Vintage</t>
  </si>
  <si>
    <t>Cases Ordered</t>
  </si>
  <si>
    <t>Case Cost</t>
  </si>
  <si>
    <t>Currency:</t>
  </si>
  <si>
    <t>Certificate of Origin submitted:</t>
  </si>
  <si>
    <t>Specialty Wine Store Special Order Form</t>
  </si>
  <si>
    <t>Reference</t>
  </si>
  <si>
    <t>Purchase For Address No.</t>
  </si>
  <si>
    <t>Tr. UofM</t>
  </si>
  <si>
    <t>Purchase Order Placement:</t>
  </si>
  <si>
    <t>Cont. Size (mL)</t>
  </si>
  <si>
    <t>Units  per  Case</t>
  </si>
  <si>
    <r>
      <rPr>
        <sz val="10"/>
        <color theme="1"/>
        <rFont val="Calibri"/>
        <family val="2"/>
        <scheme val="minor"/>
      </rPr>
      <t>Eg.</t>
    </r>
    <r>
      <rPr>
        <i/>
        <sz val="10"/>
        <color theme="1"/>
        <rFont val="Calibri"/>
        <family val="2"/>
        <scheme val="minor"/>
      </rPr>
      <t xml:space="preserve"> W107 – 54321FR1  - Chateau Grapes – France</t>
    </r>
  </si>
  <si>
    <t xml:space="preserve">   SWS Special Order Form Guidelines:</t>
  </si>
  <si>
    <r>
      <rPr>
        <sz val="11"/>
        <color theme="1"/>
        <rFont val="Calibri"/>
        <family val="2"/>
        <scheme val="minor"/>
      </rPr>
      <t xml:space="preserve">     - Submit completed application to: 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u/>
        <sz val="11"/>
        <color theme="1"/>
        <rFont val="Calibri"/>
        <family val="2"/>
        <scheme val="minor"/>
      </rPr>
      <t>swssupport@mbll.ca</t>
    </r>
  </si>
  <si>
    <t xml:space="preserve">          “W10X - Order Reference Number - Product Name or Producer Name - Ship Point”</t>
  </si>
  <si>
    <t>Description 1</t>
  </si>
  <si>
    <t>Store Number &amp; Name:</t>
  </si>
  <si>
    <t>102 - Ellement Wine &amp; Spirits</t>
  </si>
  <si>
    <t>103 - Kenaston Wine Market</t>
  </si>
  <si>
    <t>104 - La Boutique Del Vino</t>
  </si>
  <si>
    <t>105 - Calabria Market &amp; Deli</t>
  </si>
  <si>
    <t>101 - G.J. Andrews Food &amp; Wine</t>
  </si>
  <si>
    <t xml:space="preserve">106 - The Pourium </t>
  </si>
  <si>
    <t>109 - The Winehouse Inc</t>
  </si>
  <si>
    <t>108 - Jones &amp; Company Wine Merch</t>
  </si>
  <si>
    <t>Customs</t>
  </si>
  <si>
    <t>Duty Paid</t>
  </si>
  <si>
    <t>Excise</t>
  </si>
  <si>
    <t>CAD</t>
  </si>
  <si>
    <t>USD</t>
  </si>
  <si>
    <t>EUR</t>
  </si>
  <si>
    <t>GBP</t>
  </si>
  <si>
    <t>AUD</t>
  </si>
  <si>
    <t>NZD</t>
  </si>
  <si>
    <t>ZAR</t>
  </si>
  <si>
    <t>OTHER</t>
  </si>
  <si>
    <t>Yes</t>
  </si>
  <si>
    <t>No</t>
  </si>
  <si>
    <t>Item Category:</t>
  </si>
  <si>
    <t>Wine</t>
  </si>
  <si>
    <t>Ready to Drink</t>
  </si>
  <si>
    <t>Grape Based Spirit</t>
  </si>
  <si>
    <t>Ciders</t>
  </si>
  <si>
    <t>Misc. Spirit</t>
  </si>
  <si>
    <t>RTD - Wine Based</t>
  </si>
  <si>
    <t>Liqueur</t>
  </si>
  <si>
    <t>Sparkling Wine</t>
  </si>
  <si>
    <t>Flavoured Wines</t>
  </si>
  <si>
    <t>Fortified Wines</t>
  </si>
  <si>
    <t>Fruit Wines</t>
  </si>
  <si>
    <t>Icewine</t>
  </si>
  <si>
    <t>Mead</t>
  </si>
  <si>
    <t>Miscellaneous Spirit</t>
  </si>
  <si>
    <t>Brandy</t>
  </si>
  <si>
    <t>Vodka</t>
  </si>
  <si>
    <t>Table Wine - Red</t>
  </si>
  <si>
    <t>Table Wine - Rose/Blush</t>
  </si>
  <si>
    <t>Table Wine - White</t>
  </si>
  <si>
    <t>Wine (subtype):</t>
  </si>
  <si>
    <t>Grape Based Spirit  (subtype):</t>
  </si>
  <si>
    <t>Ready to Drink  (subtype):</t>
  </si>
  <si>
    <t>Barbera</t>
  </si>
  <si>
    <t>Apera</t>
  </si>
  <si>
    <t>Carmenere</t>
  </si>
  <si>
    <t>Cabernet Franc</t>
  </si>
  <si>
    <t>Cabernet Sauvignon</t>
  </si>
  <si>
    <t>Chardonnay</t>
  </si>
  <si>
    <t>Champagne</t>
  </si>
  <si>
    <t>Chenin Blanc</t>
  </si>
  <si>
    <t>Colombard</t>
  </si>
  <si>
    <t>Fruit</t>
  </si>
  <si>
    <t>Flavoured</t>
  </si>
  <si>
    <t>Gamay</t>
  </si>
  <si>
    <t>Gewurztraminer</t>
  </si>
  <si>
    <t>Grenache</t>
  </si>
  <si>
    <t>Madeira</t>
  </si>
  <si>
    <t>Malbec</t>
  </si>
  <si>
    <t>Merlot</t>
  </si>
  <si>
    <t>Miscellaneous Wine</t>
  </si>
  <si>
    <t>Muscat</t>
  </si>
  <si>
    <t>Nebbiolo</t>
  </si>
  <si>
    <t>Pinot Blanc</t>
  </si>
  <si>
    <t>Pinot Gris</t>
  </si>
  <si>
    <t>Pinot Noir</t>
  </si>
  <si>
    <t>Pinotage</t>
  </si>
  <si>
    <t>Port</t>
  </si>
  <si>
    <t>Ruby</t>
  </si>
  <si>
    <t>Tawny</t>
  </si>
  <si>
    <t>Riesling</t>
  </si>
  <si>
    <t>Sangiovese</t>
  </si>
  <si>
    <t>Sauvignon Blanc</t>
  </si>
  <si>
    <t>Semillon</t>
  </si>
  <si>
    <t>Sherry</t>
  </si>
  <si>
    <t>Sparkling Other</t>
  </si>
  <si>
    <t>Sparkling Prosecco</t>
  </si>
  <si>
    <t>Sparkling Cava</t>
  </si>
  <si>
    <t>Shiraz/Syrah</t>
  </si>
  <si>
    <t>Tempranillo</t>
  </si>
  <si>
    <t>Torrontes</t>
  </si>
  <si>
    <t>Vermouth</t>
  </si>
  <si>
    <t>Vidal</t>
  </si>
  <si>
    <t>Viognier</t>
  </si>
  <si>
    <t>Zinfandel</t>
  </si>
  <si>
    <t>Varietal blend</t>
  </si>
  <si>
    <t>Generic blend</t>
  </si>
  <si>
    <t>Armagnac</t>
  </si>
  <si>
    <t>Cognac</t>
  </si>
  <si>
    <t>Amaretto</t>
  </si>
  <si>
    <t>Apricot</t>
  </si>
  <si>
    <t>Banana</t>
  </si>
  <si>
    <t>Cherry</t>
  </si>
  <si>
    <t>Chocolate</t>
  </si>
  <si>
    <t>Coconut</t>
  </si>
  <si>
    <t>Coffee</t>
  </si>
  <si>
    <t>Cream</t>
  </si>
  <si>
    <t>Herbal</t>
  </si>
  <si>
    <t>Licorice/Anise</t>
  </si>
  <si>
    <t>Mint</t>
  </si>
  <si>
    <t>Miscellaneous Fruit</t>
  </si>
  <si>
    <t>Miscellaneous Flavour</t>
  </si>
  <si>
    <t>Nut</t>
  </si>
  <si>
    <t>Orange</t>
  </si>
  <si>
    <t>Peach</t>
  </si>
  <si>
    <t>Pear</t>
  </si>
  <si>
    <t>Raspberry</t>
  </si>
  <si>
    <t>Strawberry</t>
  </si>
  <si>
    <t>Regular Vodka</t>
  </si>
  <si>
    <t>Flavoured Vodka</t>
  </si>
  <si>
    <t>Cider-Apple</t>
  </si>
  <si>
    <t>Cider-Flavoured</t>
  </si>
  <si>
    <t>Cider-Pear</t>
  </si>
  <si>
    <t>Coolers</t>
  </si>
  <si>
    <t>Cocktails</t>
  </si>
  <si>
    <t>Seltzers</t>
  </si>
  <si>
    <t>Freezer Pouch</t>
  </si>
  <si>
    <t>Sodas</t>
  </si>
  <si>
    <t>Teas</t>
  </si>
  <si>
    <t>Other</t>
  </si>
  <si>
    <t>Wine (type):</t>
  </si>
  <si>
    <t>Grape Based Spirit (type):</t>
  </si>
  <si>
    <t>Ready to Drink (type):</t>
  </si>
  <si>
    <t>Container Type:</t>
  </si>
  <si>
    <t xml:space="preserve">Bottle </t>
  </si>
  <si>
    <t xml:space="preserve">Can </t>
  </si>
  <si>
    <t>Tetra</t>
  </si>
  <si>
    <t>Bag in Box</t>
  </si>
  <si>
    <t>Keg</t>
  </si>
  <si>
    <t>Pet</t>
  </si>
  <si>
    <t>Country of Origin:</t>
  </si>
  <si>
    <t>Antigua &amp; Barbuda</t>
  </si>
  <si>
    <t>Argentina</t>
  </si>
  <si>
    <t>Austria</t>
  </si>
  <si>
    <t>Australia</t>
  </si>
  <si>
    <t>Bosnia</t>
  </si>
  <si>
    <t>Barbados</t>
  </si>
  <si>
    <t>Belgium</t>
  </si>
  <si>
    <t>Bulgaria</t>
  </si>
  <si>
    <t>Bermuda</t>
  </si>
  <si>
    <t>Brazil</t>
  </si>
  <si>
    <t>Bahamas</t>
  </si>
  <si>
    <t>Belize</t>
  </si>
  <si>
    <t>Canada</t>
  </si>
  <si>
    <t>Switzerland</t>
  </si>
  <si>
    <t>Chile</t>
  </si>
  <si>
    <t>China</t>
  </si>
  <si>
    <t>Colombia</t>
  </si>
  <si>
    <t>Cuba</t>
  </si>
  <si>
    <t>Cyprus</t>
  </si>
  <si>
    <t>Czech Republic</t>
  </si>
  <si>
    <t>Germany</t>
  </si>
  <si>
    <t>Denmark</t>
  </si>
  <si>
    <t>Dominican Republic</t>
  </si>
  <si>
    <t>Algeria</t>
  </si>
  <si>
    <t>Estonia</t>
  </si>
  <si>
    <t>Spain</t>
  </si>
  <si>
    <t>Ethiopia</t>
  </si>
  <si>
    <t>Finland</t>
  </si>
  <si>
    <t>Fiji</t>
  </si>
  <si>
    <t>France</t>
  </si>
  <si>
    <t>United Kingdom</t>
  </si>
  <si>
    <t>Georgia</t>
  </si>
  <si>
    <t>Greece</t>
  </si>
  <si>
    <t>Guatemala</t>
  </si>
  <si>
    <t>Guyana</t>
  </si>
  <si>
    <t>Hong Kong</t>
  </si>
  <si>
    <t>Croatia</t>
  </si>
  <si>
    <t>Haiti</t>
  </si>
  <si>
    <t>Hungary</t>
  </si>
  <si>
    <t>Ireland</t>
  </si>
  <si>
    <t>Israel</t>
  </si>
  <si>
    <t>India</t>
  </si>
  <si>
    <t>Iceland</t>
  </si>
  <si>
    <t>Italy</t>
  </si>
  <si>
    <t>Jamaica</t>
  </si>
  <si>
    <t>Japan</t>
  </si>
  <si>
    <t>Kenya</t>
  </si>
  <si>
    <t>Saint Kitts and Nevis</t>
  </si>
  <si>
    <t>South Korea</t>
  </si>
  <si>
    <t>Kazakhstan</t>
  </si>
  <si>
    <t>Laos</t>
  </si>
  <si>
    <t>Lebanon</t>
  </si>
  <si>
    <t>Saint Lucia</t>
  </si>
  <si>
    <t>Lithuania</t>
  </si>
  <si>
    <t>Latvia</t>
  </si>
  <si>
    <t>Morocco</t>
  </si>
  <si>
    <t>Republic of Moldova</t>
  </si>
  <si>
    <t>Macedonia</t>
  </si>
  <si>
    <t>Martinique</t>
  </si>
  <si>
    <t>Mauritius</t>
  </si>
  <si>
    <t>Mexico</t>
  </si>
  <si>
    <t>Nicaragua</t>
  </si>
  <si>
    <t>Netherlands</t>
  </si>
  <si>
    <t>Norway</t>
  </si>
  <si>
    <t>New Zealand</t>
  </si>
  <si>
    <t>Panama</t>
  </si>
  <si>
    <t>Peru</t>
  </si>
  <si>
    <t>Philippines</t>
  </si>
  <si>
    <t>Poland</t>
  </si>
  <si>
    <t>Puerto Rico</t>
  </si>
  <si>
    <t>Portugal</t>
  </si>
  <si>
    <t>Romania</t>
  </si>
  <si>
    <t>Serbia &amp; Montenegro</t>
  </si>
  <si>
    <t>Russia</t>
  </si>
  <si>
    <t>Sweden</t>
  </si>
  <si>
    <t>Singapore</t>
  </si>
  <si>
    <t>Slovenia</t>
  </si>
  <si>
    <t>Slovakia</t>
  </si>
  <si>
    <t>Skirts</t>
  </si>
  <si>
    <t>Sri Lanka</t>
  </si>
  <si>
    <t>El Salvador</t>
  </si>
  <si>
    <t>Syria</t>
  </si>
  <si>
    <t>Thailand</t>
  </si>
  <si>
    <t>Tunisia</t>
  </si>
  <si>
    <t>Turkey</t>
  </si>
  <si>
    <t>Trinidad and Tobago</t>
  </si>
  <si>
    <t>Taiwan</t>
  </si>
  <si>
    <t>Ukraine</t>
  </si>
  <si>
    <t>USA</t>
  </si>
  <si>
    <t>Uruguay</t>
  </si>
  <si>
    <t>Venezuela</t>
  </si>
  <si>
    <t>Virgin Islands, British</t>
  </si>
  <si>
    <t>Virgin Islands, US</t>
  </si>
  <si>
    <t>Vietnam</t>
  </si>
  <si>
    <t>West Indies</t>
  </si>
  <si>
    <t>South Africa</t>
  </si>
  <si>
    <t>Zimbabwe</t>
  </si>
  <si>
    <t>Order Status:</t>
  </si>
  <si>
    <t>New</t>
  </si>
  <si>
    <t>Reorder</t>
  </si>
  <si>
    <t>Reorder New Attrib</t>
  </si>
  <si>
    <t>SCC Number              (14 digits)</t>
  </si>
  <si>
    <t>mm/dd/yyyy</t>
  </si>
  <si>
    <t>Extended Cost</t>
  </si>
  <si>
    <t>UPC Number              (8, 12, or 13 digits)</t>
  </si>
  <si>
    <t xml:space="preserve">     - Email Subject must have the following format:</t>
  </si>
  <si>
    <t>V.2026.01</t>
  </si>
  <si>
    <t>SWS SPOR V.2026.01.01</t>
  </si>
  <si>
    <t>Additional Brand Packaging:</t>
  </si>
  <si>
    <t>Cardboard Ring</t>
  </si>
  <si>
    <t>Flexible Plastic Ring</t>
  </si>
  <si>
    <t>Paperboard</t>
  </si>
  <si>
    <t>Plant-based Ring</t>
  </si>
  <si>
    <t>Plastic Bucket</t>
  </si>
  <si>
    <t>Plastic Pouch</t>
  </si>
  <si>
    <t>Plastic Wrap</t>
  </si>
  <si>
    <t>Plastic Wrap &amp; Paperboard</t>
  </si>
  <si>
    <t>Rigid Plastic Ring</t>
  </si>
  <si>
    <t>Other, please elaborate ---&gt;</t>
  </si>
  <si>
    <t>Application Date</t>
  </si>
  <si>
    <t>(mm/dd/yyy)</t>
  </si>
  <si>
    <t>Quantity Ordered</t>
  </si>
  <si>
    <t>(Cases)</t>
  </si>
  <si>
    <r>
      <rPr>
        <sz val="11"/>
        <color theme="2" tint="-0.249977111117893"/>
        <rFont val="Calibri"/>
        <family val="2"/>
        <scheme val="minor"/>
      </rPr>
      <t>Description 2</t>
    </r>
    <r>
      <rPr>
        <sz val="11"/>
        <color theme="0"/>
        <rFont val="Calibri"/>
        <family val="2"/>
        <scheme val="minor"/>
      </rPr>
      <t xml:space="preserve"> </t>
    </r>
  </si>
  <si>
    <t>(add VINTAGE)</t>
  </si>
  <si>
    <t>Cost per Bottle</t>
  </si>
  <si>
    <t>Supplier #:</t>
  </si>
  <si>
    <t>XXXXXX</t>
  </si>
  <si>
    <t>Organic Certificate submitted:</t>
  </si>
  <si>
    <r>
      <t xml:space="preserve">     - For 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products fill in the </t>
    </r>
    <r>
      <rPr>
        <b/>
        <sz val="11"/>
        <color theme="1"/>
        <rFont val="Calibri"/>
        <family val="2"/>
        <scheme val="minor"/>
      </rPr>
      <t>Product Attributes</t>
    </r>
    <r>
      <rPr>
        <sz val="11"/>
        <color theme="1"/>
        <rFont val="Calibri"/>
        <family val="2"/>
        <scheme val="minor"/>
      </rPr>
      <t xml:space="preserve"> section that will appear below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</si>
</sst>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mm\/dd\/yyyy"/>
    <numFmt numFmtId="166" formatCode="#,##0.0000"/>
  </numFmts>
  <fonts count="1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4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2" borderId="2" xfId="0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0" xfId="0" applyFill="1" applyBorder="1"/>
    <xf numFmtId="0" fontId="2" fillId="2" borderId="3" xfId="0" applyFont="1" applyFill="1" applyBorder="1"/>
    <xf numFmtId="0" fontId="3" fillId="2" borderId="9" xfId="0" applyFont="1" applyFill="1" applyBorder="1"/>
    <xf numFmtId="0" fontId="3" fillId="2" borderId="0" xfId="0" applyFont="1" applyFill="1" applyBorder="1"/>
    <xf numFmtId="0" fontId="3" fillId="2" borderId="10" xfId="0" applyFont="1" applyFill="1" applyBorder="1"/>
    <xf numFmtId="0" fontId="5" fillId="2" borderId="0" xfId="0" applyFont="1" applyFill="1" applyBorder="1"/>
    <xf numFmtId="0" fontId="3" fillId="2" borderId="9" xfId="0" quotePrefix="1" applyFont="1" applyFill="1" applyBorder="1"/>
    <xf numFmtId="0" fontId="0" fillId="2" borderId="9" xfId="0" quotePrefix="1" applyFont="1" applyFill="1" applyBorder="1"/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0" xfId="0" applyFont="1"/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Fill="1" applyBorder="1"/>
    <xf numFmtId="49" fontId="0" fillId="5" borderId="1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8" fillId="7" borderId="1" xfId="0" applyNumberFormat="1" applyFont="1" applyFill="1" applyBorder="1" applyAlignment="1">
      <alignment horizontal="center" vertical="center"/>
    </xf>
    <xf numFmtId="0" fontId="12" fillId="0" borderId="0" xfId="0" applyFont="1"/>
    <xf numFmtId="1" fontId="0" fillId="0" borderId="1" xfId="0" applyNumberFormat="1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4" fontId="0" fillId="0" borderId="0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/>
    <xf numFmtId="0" fontId="0" fillId="2" borderId="8" xfId="0" applyFill="1" applyBorder="1"/>
    <xf numFmtId="0" fontId="0" fillId="2" borderId="10" xfId="0" applyFill="1" applyBorder="1"/>
    <xf numFmtId="0" fontId="0" fillId="2" borderId="6" xfId="0" applyFill="1" applyBorder="1"/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/>
    <xf numFmtId="0" fontId="13" fillId="0" borderId="0" xfId="0" applyFont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49" fontId="0" fillId="0" borderId="0" xfId="0" applyNumberFormat="1" applyFill="1" applyBorder="1" applyAlignment="1" applyProtection="1">
      <alignment vertical="center"/>
      <protection locked="0"/>
    </xf>
    <xf numFmtId="0" fontId="8" fillId="4" borderId="7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/>
    <xf numFmtId="1" fontId="0" fillId="0" borderId="11" xfId="0" applyNumberFormat="1" applyBorder="1" applyAlignment="1" applyProtection="1">
      <alignment horizontal="center" vertical="center"/>
      <protection locked="0"/>
    </xf>
    <xf numFmtId="3" fontId="0" fillId="0" borderId="11" xfId="0" applyNumberFormat="1" applyBorder="1" applyAlignment="1" applyProtection="1">
      <alignment horizontal="center" vertical="center"/>
      <protection locked="0"/>
    </xf>
    <xf numFmtId="3" fontId="7" fillId="0" borderId="11" xfId="0" applyNumberFormat="1" applyFont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9" fontId="0" fillId="0" borderId="6" xfId="0" applyNumberForma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 wrapText="1"/>
    </xf>
    <xf numFmtId="1" fontId="7" fillId="3" borderId="11" xfId="0" applyNumberFormat="1" applyFont="1" applyFill="1" applyBorder="1" applyAlignment="1">
      <alignment horizontal="center" vertical="center" wrapText="1"/>
    </xf>
    <xf numFmtId="164" fontId="7" fillId="3" borderId="11" xfId="0" applyNumberFormat="1" applyFont="1" applyFill="1" applyBorder="1" applyAlignment="1">
      <alignment horizontal="right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left" vertical="center"/>
    </xf>
    <xf numFmtId="1" fontId="0" fillId="0" borderId="0" xfId="0" applyNumberFormat="1" applyFont="1" applyAlignment="1">
      <alignment horizontal="center" vertical="center"/>
    </xf>
    <xf numFmtId="49" fontId="0" fillId="0" borderId="0" xfId="0" applyNumberForma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164" fontId="0" fillId="3" borderId="11" xfId="0" applyNumberFormat="1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</xf>
    <xf numFmtId="49" fontId="0" fillId="0" borderId="7" xfId="0" applyNumberFormat="1" applyBorder="1" applyAlignment="1" applyProtection="1">
      <alignment horizontal="center" vertical="center"/>
      <protection locked="0"/>
    </xf>
    <xf numFmtId="0" fontId="0" fillId="0" borderId="7" xfId="0" applyNumberFormat="1" applyBorder="1" applyAlignment="1" applyProtection="1">
      <alignment horizontal="center" vertical="center"/>
      <protection locked="0"/>
    </xf>
    <xf numFmtId="0" fontId="0" fillId="0" borderId="0" xfId="0" applyFill="1"/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top"/>
    </xf>
    <xf numFmtId="165" fontId="0" fillId="0" borderId="7" xfId="0" applyNumberFormat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NumberFormat="1" applyBorder="1" applyAlignment="1" applyProtection="1">
      <alignment vertical="center"/>
    </xf>
    <xf numFmtId="49" fontId="0" fillId="0" borderId="6" xfId="0" applyNumberFormat="1" applyBorder="1" applyAlignment="1" applyProtection="1">
      <alignment horizontal="left" vertical="center"/>
      <protection locked="0"/>
    </xf>
    <xf numFmtId="49" fontId="0" fillId="0" borderId="5" xfId="0" applyNumberFormat="1" applyBorder="1" applyAlignment="1" applyProtection="1">
      <alignment horizontal="left" vertical="center"/>
      <protection locked="0"/>
    </xf>
    <xf numFmtId="166" fontId="7" fillId="2" borderId="1" xfId="0" applyNumberFormat="1" applyFont="1" applyFill="1" applyBorder="1" applyAlignment="1" applyProtection="1">
      <alignment horizontal="center" vertical="center"/>
    </xf>
    <xf numFmtId="166" fontId="7" fillId="2" borderId="11" xfId="0" applyNumberFormat="1" applyFont="1" applyFill="1" applyBorder="1" applyAlignment="1" applyProtection="1">
      <alignment horizontal="center" vertical="center"/>
    </xf>
    <xf numFmtId="0" fontId="0" fillId="0" borderId="7" xfId="0" applyNumberForma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173844</xdr:colOff>
      <xdr:row>1</xdr:row>
      <xdr:rowOff>47625</xdr:rowOff>
    </xdr:from>
    <xdr:to>
      <xdr:col>2</xdr:col>
      <xdr:colOff>247650</xdr:colOff>
      <xdr:row>3</xdr:row>
      <xdr:rowOff>68222</xdr:rowOff>
    </xdr:to>
    <xdr:pic>
      <xdr:nvPicPr>
        <xdr:cNvPr id="2" name="Picture 1" descr="Manitoba Liquor &amp; Lotteries Corporation - Wikipedia">
          <a:extLst>
            <a:ext uri="{FF2B5EF4-FFF2-40B4-BE49-F238E27FC236}">
              <a16:creationId xmlns:a16="http://schemas.microsoft.com/office/drawing/2014/main" id="{5410CFD3-9E53-7819-567C-4A02CFDEF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144" y="238125"/>
          <a:ext cx="807231" cy="401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EEFCC-D406-4334-B9F7-DC24DFC032DC}">
  <sheetPr>
    <pageSetUpPr fitToPage="1"/>
  </sheetPr>
  <dimension ref="A1:AI53"/>
  <sheetViews>
    <sheetView showGridLines="0" tabSelected="1" zoomScaleNormal="100" workbookViewId="0">
      <selection activeCell="D8" sqref="D8"/>
    </sheetView>
  </sheetViews>
  <sheetFormatPr defaultColWidth="0" defaultRowHeight="14.4" zeroHeight="1" x14ac:dyDescent="0.3"/>
  <cols>
    <col min="1" max="1" width="1.6640625" customWidth="1"/>
    <col min="2" max="2" width="11" customWidth="1"/>
    <col min="3" max="3" width="16.6640625" customWidth="1"/>
    <col min="4" max="4" width="40.6640625" customWidth="1"/>
    <col min="5" max="5" width="8.6640625" customWidth="1"/>
    <col min="6" max="7" width="16.6640625" customWidth="1"/>
    <col min="8" max="10" width="8.6640625" customWidth="1"/>
    <col min="11" max="12" width="16.6640625" customWidth="1"/>
    <col min="13" max="13" width="10.6640625" hidden="1" customWidth="1"/>
    <col min="14" max="14" width="4.6640625" style="80" customWidth="1"/>
    <col min="15" max="15" width="35.6640625" customWidth="1"/>
    <col min="16" max="16" width="20.6640625" customWidth="1"/>
    <col min="17" max="17" width="25.6640625" customWidth="1"/>
    <col min="18" max="18" width="8.6640625" customWidth="1"/>
    <col min="19" max="19" width="16.6640625" customWidth="1"/>
    <col min="20" max="21" width="20.6640625" customWidth="1"/>
    <col min="22" max="22" width="16.6640625" customWidth="1"/>
    <col min="23" max="23" width="25.6640625" customWidth="1"/>
    <col min="24" max="24" width="35.6640625" customWidth="1"/>
    <col min="25" max="25" width="4.6640625" customWidth="1"/>
    <col min="26" max="28" width="14.33203125" hidden="1" customWidth="1"/>
    <col min="29" max="29" width="6.33203125" hidden="1" customWidth="1"/>
    <col min="30" max="30" width="14.33203125" hidden="1" customWidth="1"/>
    <col min="31" max="31" width="6.33203125" hidden="1" customWidth="1"/>
    <col min="32" max="35" width="14.33203125" hidden="1" customWidth="1"/>
    <col min="36" max="16384" width="9.109375" hidden="1"/>
  </cols>
  <sheetData>
    <row r="1" spans="1:28" x14ac:dyDescent="0.3">
      <c r="A1" s="35"/>
      <c r="M1" s="22"/>
    </row>
    <row r="2" spans="1:28" ht="15" customHeight="1" x14ac:dyDescent="0.3">
      <c r="B2" s="39"/>
      <c r="C2" s="40"/>
      <c r="D2" s="61"/>
      <c r="E2" s="40"/>
      <c r="F2" s="40"/>
      <c r="G2" s="40"/>
      <c r="H2" s="40"/>
      <c r="I2" s="40"/>
      <c r="J2" s="40"/>
      <c r="K2" s="40"/>
      <c r="L2" s="72"/>
      <c r="M2" s="81"/>
      <c r="N2" s="81"/>
      <c r="W2" s="36"/>
      <c r="X2" s="97" t="s">
        <v>267</v>
      </c>
      <c r="Z2" s="26" t="s">
        <v>268</v>
      </c>
    </row>
    <row r="3" spans="1:28" ht="15" customHeight="1" x14ac:dyDescent="0.3">
      <c r="B3" s="41"/>
      <c r="C3" s="42"/>
      <c r="D3" s="62"/>
      <c r="E3" s="62" t="s">
        <v>16</v>
      </c>
      <c r="F3" s="62"/>
      <c r="G3" s="42"/>
      <c r="H3" s="42"/>
      <c r="I3" s="42"/>
      <c r="J3" s="42"/>
      <c r="K3" s="42"/>
      <c r="L3" s="73"/>
      <c r="M3" s="81"/>
      <c r="N3" s="81"/>
    </row>
    <row r="4" spans="1:28" ht="15" customHeight="1" x14ac:dyDescent="0.3">
      <c r="B4" s="43"/>
      <c r="C4" s="44"/>
      <c r="D4" s="44"/>
      <c r="E4" s="44"/>
      <c r="F4" s="44"/>
      <c r="G4" s="44"/>
      <c r="H4" s="44"/>
      <c r="I4" s="44"/>
      <c r="J4" s="44"/>
      <c r="K4" s="44"/>
      <c r="L4" s="74"/>
      <c r="M4" s="81"/>
      <c r="N4" s="81"/>
    </row>
    <row r="5" spans="1:28" ht="3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88"/>
    </row>
    <row r="6" spans="1:28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88"/>
      <c r="O6" s="7" t="s">
        <v>24</v>
      </c>
      <c r="P6" s="3"/>
      <c r="Q6" s="3"/>
      <c r="R6" s="3"/>
      <c r="S6" s="4"/>
    </row>
    <row r="7" spans="1:28" ht="3" customHeight="1" x14ac:dyDescent="0.3">
      <c r="B7" s="1"/>
      <c r="C7" s="1"/>
      <c r="D7" s="1"/>
      <c r="E7" s="1"/>
      <c r="F7" s="1"/>
      <c r="G7" s="1"/>
      <c r="H7" s="89"/>
      <c r="I7" s="1"/>
      <c r="J7" s="1"/>
      <c r="K7" s="1"/>
      <c r="L7" s="1"/>
      <c r="M7" s="88"/>
      <c r="O7" s="8"/>
      <c r="P7" s="9"/>
      <c r="Q7" s="9"/>
      <c r="R7" s="9"/>
      <c r="S7" s="10"/>
    </row>
    <row r="8" spans="1:28" x14ac:dyDescent="0.3">
      <c r="B8" s="38" t="s">
        <v>28</v>
      </c>
      <c r="C8" s="38"/>
      <c r="D8" s="79"/>
      <c r="E8" s="38"/>
      <c r="F8" s="38" t="s">
        <v>0</v>
      </c>
      <c r="G8" s="95"/>
      <c r="H8" s="90"/>
      <c r="I8" s="89"/>
      <c r="J8" s="38" t="s">
        <v>1</v>
      </c>
      <c r="K8" s="87"/>
      <c r="L8" s="89"/>
      <c r="M8" s="83"/>
      <c r="N8" s="82"/>
      <c r="O8" s="12" t="s">
        <v>25</v>
      </c>
      <c r="P8" s="9"/>
      <c r="Q8" s="9"/>
      <c r="R8" s="9"/>
      <c r="S8" s="10"/>
      <c r="Z8" s="38"/>
      <c r="AA8" s="67" t="s">
        <v>287</v>
      </c>
      <c r="AB8" s="70" t="s">
        <v>288</v>
      </c>
    </row>
    <row r="9" spans="1:28" ht="3" customHeight="1" x14ac:dyDescent="0.3">
      <c r="B9" s="1"/>
      <c r="C9" s="1"/>
      <c r="D9" s="1"/>
      <c r="E9" s="1"/>
      <c r="F9" s="1"/>
      <c r="G9" s="1"/>
      <c r="H9" s="77"/>
      <c r="I9" s="1"/>
      <c r="J9" s="1"/>
      <c r="K9" s="1"/>
      <c r="L9" s="1"/>
      <c r="M9" s="88"/>
      <c r="O9" s="5"/>
      <c r="P9" s="9"/>
      <c r="Q9" s="9"/>
      <c r="R9" s="9"/>
      <c r="S9" s="10"/>
      <c r="AA9" s="68"/>
      <c r="AB9" s="1"/>
    </row>
    <row r="10" spans="1:28" x14ac:dyDescent="0.3">
      <c r="B10" s="38" t="s">
        <v>2</v>
      </c>
      <c r="C10" s="38"/>
      <c r="D10" s="78"/>
      <c r="E10" s="38"/>
      <c r="F10" s="38" t="s">
        <v>3</v>
      </c>
      <c r="G10" s="95"/>
      <c r="H10" s="90"/>
      <c r="I10" s="89"/>
      <c r="J10" s="89"/>
      <c r="K10" s="86" t="s">
        <v>263</v>
      </c>
      <c r="L10" s="89"/>
      <c r="M10" s="88"/>
      <c r="N10" s="22"/>
      <c r="O10" s="13" t="s">
        <v>266</v>
      </c>
      <c r="P10" s="9"/>
      <c r="Q10" s="9"/>
      <c r="R10" s="9"/>
      <c r="S10" s="10"/>
      <c r="Z10" s="38"/>
      <c r="AA10" s="67" t="s">
        <v>2</v>
      </c>
      <c r="AB10" s="69">
        <f>D10</f>
        <v>0</v>
      </c>
    </row>
    <row r="11" spans="1:28" ht="3" customHeight="1" x14ac:dyDescent="0.3">
      <c r="B11" s="1"/>
      <c r="C11" s="1"/>
      <c r="D11" s="1"/>
      <c r="E11" s="1"/>
      <c r="F11" s="1"/>
      <c r="G11" s="1"/>
      <c r="H11" s="77"/>
      <c r="I11" s="1"/>
      <c r="J11" s="1"/>
      <c r="K11" s="1"/>
      <c r="L11" s="1"/>
      <c r="M11" s="88"/>
      <c r="O11" s="8"/>
      <c r="P11" s="9"/>
      <c r="Q11" s="9"/>
      <c r="R11" s="9"/>
      <c r="S11" s="10"/>
    </row>
    <row r="12" spans="1:28" x14ac:dyDescent="0.3">
      <c r="B12" s="89"/>
      <c r="C12" s="89"/>
      <c r="D12" s="89"/>
      <c r="E12" s="38"/>
      <c r="F12" s="38" t="s">
        <v>4</v>
      </c>
      <c r="G12" s="95"/>
      <c r="H12" s="90"/>
      <c r="I12" s="89"/>
      <c r="J12" s="89"/>
      <c r="K12" s="89"/>
      <c r="L12" s="89"/>
      <c r="M12" s="88"/>
      <c r="N12" s="22"/>
      <c r="O12" s="8" t="s">
        <v>26</v>
      </c>
      <c r="P12" s="9"/>
      <c r="Q12" s="9"/>
      <c r="R12" s="9"/>
      <c r="S12" s="10"/>
    </row>
    <row r="13" spans="1:28" ht="3" customHeight="1" x14ac:dyDescent="0.3">
      <c r="B13" s="1"/>
      <c r="C13" s="1"/>
      <c r="D13" s="1"/>
      <c r="E13" s="1"/>
      <c r="F13" s="1"/>
      <c r="G13" s="1"/>
      <c r="H13" s="89"/>
      <c r="I13" s="1"/>
      <c r="J13" s="1"/>
      <c r="K13" s="1"/>
      <c r="L13" s="1"/>
      <c r="M13" s="88"/>
      <c r="O13" s="8"/>
      <c r="P13" s="9"/>
      <c r="Q13" s="9"/>
      <c r="R13" s="9"/>
      <c r="S13" s="10"/>
    </row>
    <row r="14" spans="1:28" x14ac:dyDescent="0.3">
      <c r="B14" s="38" t="s">
        <v>6</v>
      </c>
      <c r="C14" s="38"/>
      <c r="D14" s="95"/>
      <c r="E14" s="38"/>
      <c r="F14" s="38" t="s">
        <v>5</v>
      </c>
      <c r="G14" s="79"/>
      <c r="H14" s="89"/>
      <c r="I14" s="38"/>
      <c r="J14" s="38"/>
      <c r="K14" s="67" t="s">
        <v>15</v>
      </c>
      <c r="L14" s="79"/>
      <c r="M14" s="83"/>
      <c r="N14" s="83"/>
      <c r="O14" s="5"/>
      <c r="P14" s="11" t="s">
        <v>23</v>
      </c>
      <c r="Q14" s="9"/>
      <c r="R14" s="9"/>
      <c r="S14" s="10"/>
    </row>
    <row r="15" spans="1:28" ht="3" customHeight="1" x14ac:dyDescent="0.3">
      <c r="B15" s="1"/>
      <c r="C15" s="1"/>
      <c r="D15" s="1"/>
      <c r="E15" s="1"/>
      <c r="F15" s="1"/>
      <c r="G15" s="1"/>
      <c r="H15" s="1"/>
      <c r="I15" s="1"/>
      <c r="J15" s="1"/>
      <c r="K15" s="68"/>
      <c r="L15" s="89"/>
      <c r="M15" s="88"/>
      <c r="O15" s="8"/>
      <c r="P15" s="9"/>
      <c r="Q15" s="9"/>
      <c r="R15" s="9"/>
      <c r="S15" s="10"/>
    </row>
    <row r="16" spans="1:28" x14ac:dyDescent="0.3">
      <c r="B16" s="77"/>
      <c r="C16" s="77"/>
      <c r="D16" s="96"/>
      <c r="E16" s="38"/>
      <c r="F16" s="38" t="s">
        <v>14</v>
      </c>
      <c r="G16" s="79"/>
      <c r="H16" s="1"/>
      <c r="I16" s="38"/>
      <c r="J16" s="38"/>
      <c r="K16" s="67" t="s">
        <v>289</v>
      </c>
      <c r="L16" s="79"/>
      <c r="M16" s="83"/>
      <c r="N16" s="83"/>
      <c r="O16" s="13" t="s">
        <v>290</v>
      </c>
      <c r="P16" s="6"/>
      <c r="Q16" s="6"/>
      <c r="R16" s="6"/>
      <c r="S16" s="32"/>
    </row>
    <row r="17" spans="1:34" ht="3" customHeight="1" x14ac:dyDescent="0.3">
      <c r="B17" s="1"/>
      <c r="C17" s="1"/>
      <c r="D17" s="1"/>
      <c r="E17" s="1"/>
      <c r="F17" s="1"/>
      <c r="G17" s="1"/>
      <c r="H17" s="1"/>
      <c r="I17" s="1"/>
      <c r="J17" s="1"/>
      <c r="K17" s="67"/>
      <c r="L17" s="89"/>
      <c r="M17" s="88"/>
      <c r="O17" s="33"/>
      <c r="P17" s="30"/>
      <c r="Q17" s="30"/>
      <c r="R17" s="30"/>
      <c r="S17" s="31"/>
    </row>
    <row r="18" spans="1:34" x14ac:dyDescent="0.3">
      <c r="B18" s="1"/>
      <c r="C18" s="1"/>
      <c r="D18" s="1"/>
      <c r="E18" s="1"/>
      <c r="F18" s="1"/>
      <c r="G18" s="1"/>
      <c r="H18" s="1"/>
      <c r="I18" s="38"/>
      <c r="J18" s="38"/>
      <c r="K18" s="67" t="s">
        <v>7</v>
      </c>
      <c r="L18" s="79"/>
      <c r="M18" s="83"/>
      <c r="N18" s="83"/>
    </row>
    <row r="19" spans="1:34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88"/>
      <c r="O19" s="48" t="str">
        <f>IF(SUM(COUNTIFS($B$22:$B$51,"New"),COUNTIFS($B$22:$B$51,"Reorder New Attrib"))&lt;&gt;0,"Product Attributes:","")</f>
        <v/>
      </c>
      <c r="P19" s="22"/>
      <c r="Q19" s="22"/>
      <c r="R19" s="22"/>
      <c r="S19" s="22"/>
      <c r="T19" s="22"/>
      <c r="U19" s="22"/>
      <c r="V19" s="22"/>
      <c r="W19" s="22"/>
      <c r="X19" s="22"/>
      <c r="Z19" s="46" t="s">
        <v>20</v>
      </c>
      <c r="AA19" s="46"/>
    </row>
    <row r="20" spans="1:34" ht="43.2" customHeight="1" x14ac:dyDescent="0.3">
      <c r="B20" s="52" t="s">
        <v>9</v>
      </c>
      <c r="C20" s="52" t="s">
        <v>8</v>
      </c>
      <c r="D20" s="52" t="s">
        <v>10</v>
      </c>
      <c r="E20" s="52" t="s">
        <v>11</v>
      </c>
      <c r="F20" s="52" t="s">
        <v>265</v>
      </c>
      <c r="G20" s="52" t="s">
        <v>262</v>
      </c>
      <c r="H20" s="52" t="s">
        <v>21</v>
      </c>
      <c r="I20" s="52" t="s">
        <v>22</v>
      </c>
      <c r="J20" s="52" t="s">
        <v>12</v>
      </c>
      <c r="K20" s="52" t="s">
        <v>13</v>
      </c>
      <c r="L20" s="52" t="s">
        <v>264</v>
      </c>
      <c r="M20" s="52" t="s">
        <v>286</v>
      </c>
      <c r="N20" s="37"/>
      <c r="O20" s="47" t="str">
        <f>IF(SUM(COUNTIFS($B$22:$B$51,"New"),COUNTIFS($B$22:$B$51,"Reorder New Attrib"))&lt;&gt;0,"Producer","")</f>
        <v/>
      </c>
      <c r="P20" s="47" t="str">
        <f>IF(SUM(COUNTIFS($B$22:$B$51,"New"),COUNTIFS($B$22:$B$51,"Reorder New Attrib"))&lt;&gt;0,"Country of Origin","")</f>
        <v/>
      </c>
      <c r="Q20" s="47" t="str">
        <f>IF(SUM(COUNTIFS($B$22:$B$51,"New"),COUNTIFS($B$22:$B$51,"Reorder New Attrib"))&lt;&gt;0,"Region","")</f>
        <v/>
      </c>
      <c r="R20" s="37" t="str">
        <f>IF(SUM(COUNTIFS($B$22:$B$51,"New"),COUNTIFS($B$22:$B$51,"Reorder New Attrib"))&lt;&gt;0,"Alcohol  (%)","")</f>
        <v/>
      </c>
      <c r="S20" s="47" t="str">
        <f>IF(SUM(COUNTIFS($B$22:$B$51,"New"),COUNTIFS($B$22:$B$51,"Reorder New Attrib"))&lt;&gt;0,"Item Category","")</f>
        <v/>
      </c>
      <c r="T20" s="47" t="str">
        <f>IF(SUM(COUNTIFS($B$22:$B$51,"New"),COUNTIFS($B$22:$B$51,"Reorder New Attrib"))&lt;&gt;0,"Item Type","")</f>
        <v/>
      </c>
      <c r="U20" s="47" t="str">
        <f>IF(SUM(COUNTIFS($B$22:$B$51,"New"),COUNTIFS($B$22:$B$51,"Reorder New Attrib"))&lt;&gt;0,"Item SubType","")</f>
        <v/>
      </c>
      <c r="V20" s="47" t="str">
        <f>IF(SUM(COUNTIFS($B$22:$B$51,"New"),COUNTIFS($B$22:$B$51,"Reorder New Attrib"))&lt;&gt;0,"Container Type","")</f>
        <v/>
      </c>
      <c r="W20" s="47" t="str">
        <f>IF(SUM(COUNTIFS($B$22:$B$51,"New"),COUNTIFS($B$22:$B$51,"Reorder New Attrib"))&lt;&gt;0,"Additional Brand Packaging","")</f>
        <v/>
      </c>
      <c r="X20" s="47"/>
      <c r="Y20" s="2"/>
      <c r="Z20" s="14" t="s">
        <v>8</v>
      </c>
      <c r="AA20" s="19" t="s">
        <v>280</v>
      </c>
      <c r="AB20" s="14" t="s">
        <v>18</v>
      </c>
      <c r="AC20" s="19" t="s">
        <v>17</v>
      </c>
      <c r="AD20" s="19" t="s">
        <v>282</v>
      </c>
      <c r="AE20" s="19" t="s">
        <v>19</v>
      </c>
      <c r="AF20" s="14" t="s">
        <v>13</v>
      </c>
      <c r="AG20" s="19" t="s">
        <v>27</v>
      </c>
      <c r="AH20" s="15" t="s">
        <v>284</v>
      </c>
    </row>
    <row r="21" spans="1:34" ht="22.5" customHeight="1" x14ac:dyDescent="0.3">
      <c r="B21" s="53"/>
      <c r="C21" s="53"/>
      <c r="D21" s="53"/>
      <c r="E21" s="53"/>
      <c r="F21" s="53"/>
      <c r="G21" s="53"/>
      <c r="H21" s="53"/>
      <c r="I21" s="53"/>
      <c r="J21" s="66">
        <f>SUM(J22:J51)</f>
        <v>0</v>
      </c>
      <c r="K21" s="63"/>
      <c r="L21" s="65">
        <f>SUM(L22:L51)</f>
        <v>0</v>
      </c>
      <c r="M21" s="64"/>
      <c r="N21" s="84"/>
      <c r="O21" s="47"/>
      <c r="P21" s="47"/>
      <c r="Q21" s="47"/>
      <c r="R21" s="37"/>
      <c r="S21" s="47"/>
      <c r="T21" s="47"/>
      <c r="U21" s="47"/>
      <c r="V21" s="47"/>
      <c r="W21" s="47"/>
      <c r="X21" s="47"/>
      <c r="Y21" s="2"/>
      <c r="Z21" s="14"/>
      <c r="AA21" s="14" t="s">
        <v>281</v>
      </c>
      <c r="AB21" s="14"/>
      <c r="AC21" s="54"/>
      <c r="AD21" s="14" t="s">
        <v>283</v>
      </c>
      <c r="AE21" s="54"/>
      <c r="AF21" s="14"/>
      <c r="AG21" s="54"/>
      <c r="AH21" s="14" t="s">
        <v>285</v>
      </c>
    </row>
    <row r="22" spans="1:34" x14ac:dyDescent="0.3">
      <c r="A22" s="20"/>
      <c r="B22" s="55"/>
      <c r="C22" s="56"/>
      <c r="D22" s="91"/>
      <c r="E22" s="49"/>
      <c r="F22" s="55"/>
      <c r="G22" s="55"/>
      <c r="H22" s="50"/>
      <c r="I22" s="49"/>
      <c r="J22" s="51"/>
      <c r="K22" s="57"/>
      <c r="L22" s="75">
        <f t="shared" ref="L22:L51" si="0">J22*K22</f>
        <v>0</v>
      </c>
      <c r="M22" s="93" t="str">
        <f>IF(J22&lt;&gt;0,K22/I22,"")</f>
        <v/>
      </c>
      <c r="N22" s="85"/>
      <c r="O22" s="45"/>
      <c r="P22" s="45"/>
      <c r="Q22" s="45"/>
      <c r="R22" s="29"/>
      <c r="S22" s="45"/>
      <c r="T22" s="45"/>
      <c r="U22" s="45"/>
      <c r="V22" s="45"/>
      <c r="W22" s="45"/>
      <c r="X22" s="71"/>
      <c r="Y22" s="20"/>
      <c r="Z22" s="17" t="str">
        <f t="shared" ref="Z22:Z51" si="1">IF(C22,C22,"")</f>
        <v/>
      </c>
      <c r="AA22" s="21">
        <f>K8</f>
        <v>0</v>
      </c>
      <c r="AB22" s="17" t="str">
        <f>IF(D8&lt;&gt;"",LEFT(D8,FIND(" -",D8)-1),"")</f>
        <v/>
      </c>
      <c r="AC22" s="23"/>
      <c r="AD22" s="17" t="str">
        <f t="shared" ref="AD22:AD51" si="2">IF(J22,J22,"")</f>
        <v/>
      </c>
      <c r="AE22" s="23"/>
      <c r="AF22" s="18" t="str">
        <f>IF(K22,K22,"")</f>
        <v/>
      </c>
      <c r="AG22" s="24"/>
      <c r="AH22" s="25" t="str">
        <f>IF(E22,E22,"")</f>
        <v/>
      </c>
    </row>
    <row r="23" spans="1:34" x14ac:dyDescent="0.3">
      <c r="B23" s="58"/>
      <c r="C23" s="59"/>
      <c r="D23" s="92"/>
      <c r="E23" s="27"/>
      <c r="F23" s="58"/>
      <c r="G23" s="58"/>
      <c r="H23" s="28"/>
      <c r="I23" s="27"/>
      <c r="J23" s="34"/>
      <c r="K23" s="60"/>
      <c r="L23" s="76">
        <f t="shared" si="0"/>
        <v>0</v>
      </c>
      <c r="M23" s="94" t="str">
        <f t="shared" ref="M23:M51" si="3">IF(J23&lt;&gt;0,K23/I23,"")</f>
        <v/>
      </c>
      <c r="N23" s="85"/>
      <c r="O23" s="45"/>
      <c r="P23" s="45"/>
      <c r="Q23" s="45"/>
      <c r="R23" s="29"/>
      <c r="S23" s="45"/>
      <c r="T23" s="45"/>
      <c r="U23" s="45"/>
      <c r="V23" s="45"/>
      <c r="W23" s="45"/>
      <c r="X23" s="71"/>
      <c r="Y23" s="20"/>
      <c r="Z23" s="17" t="str">
        <f t="shared" si="1"/>
        <v/>
      </c>
      <c r="AA23" s="21">
        <f>$AA$22</f>
        <v>0</v>
      </c>
      <c r="AB23" s="21" t="str">
        <f>$AB$22</f>
        <v/>
      </c>
      <c r="AC23" s="23"/>
      <c r="AD23" s="17" t="str">
        <f t="shared" si="2"/>
        <v/>
      </c>
      <c r="AE23" s="23"/>
      <c r="AF23" s="18" t="str">
        <f t="shared" ref="AF23:AF51" si="4">IF(K23,K23,"")</f>
        <v/>
      </c>
      <c r="AG23" s="24"/>
      <c r="AH23" s="25" t="str">
        <f t="shared" ref="AH23:AH51" si="5">IF(E23,E23,"")</f>
        <v/>
      </c>
    </row>
    <row r="24" spans="1:34" x14ac:dyDescent="0.3">
      <c r="B24" s="58"/>
      <c r="C24" s="59"/>
      <c r="D24" s="92"/>
      <c r="E24" s="27"/>
      <c r="F24" s="58"/>
      <c r="G24" s="58"/>
      <c r="H24" s="28"/>
      <c r="I24" s="27"/>
      <c r="J24" s="34"/>
      <c r="K24" s="60"/>
      <c r="L24" s="76">
        <f t="shared" si="0"/>
        <v>0</v>
      </c>
      <c r="M24" s="94" t="str">
        <f t="shared" si="3"/>
        <v/>
      </c>
      <c r="N24" s="85"/>
      <c r="O24" s="45"/>
      <c r="P24" s="45"/>
      <c r="Q24" s="45"/>
      <c r="R24" s="29"/>
      <c r="S24" s="45"/>
      <c r="T24" s="45"/>
      <c r="U24" s="45"/>
      <c r="V24" s="45"/>
      <c r="W24" s="45"/>
      <c r="X24" s="71"/>
      <c r="Y24" s="20"/>
      <c r="Z24" s="17" t="str">
        <f t="shared" si="1"/>
        <v/>
      </c>
      <c r="AA24" s="21">
        <f t="shared" ref="AA24:AA51" si="6">$AA$22</f>
        <v>0</v>
      </c>
      <c r="AB24" s="21" t="str">
        <f t="shared" ref="AB24:AB51" si="7">$AB$22</f>
        <v/>
      </c>
      <c r="AC24" s="23"/>
      <c r="AD24" s="17" t="str">
        <f t="shared" si="2"/>
        <v/>
      </c>
      <c r="AE24" s="23"/>
      <c r="AF24" s="18" t="str">
        <f t="shared" si="4"/>
        <v/>
      </c>
      <c r="AG24" s="24"/>
      <c r="AH24" s="25" t="str">
        <f t="shared" si="5"/>
        <v/>
      </c>
    </row>
    <row r="25" spans="1:34" x14ac:dyDescent="0.3">
      <c r="B25" s="58"/>
      <c r="C25" s="59"/>
      <c r="D25" s="92"/>
      <c r="E25" s="27"/>
      <c r="F25" s="58"/>
      <c r="G25" s="58"/>
      <c r="H25" s="28"/>
      <c r="I25" s="27"/>
      <c r="J25" s="34"/>
      <c r="K25" s="60"/>
      <c r="L25" s="76">
        <f t="shared" si="0"/>
        <v>0</v>
      </c>
      <c r="M25" s="94" t="str">
        <f t="shared" si="3"/>
        <v/>
      </c>
      <c r="N25" s="85"/>
      <c r="O25" s="45"/>
      <c r="P25" s="45"/>
      <c r="Q25" s="45"/>
      <c r="R25" s="29"/>
      <c r="S25" s="45"/>
      <c r="T25" s="45"/>
      <c r="U25" s="45"/>
      <c r="V25" s="45"/>
      <c r="W25" s="45"/>
      <c r="X25" s="71"/>
      <c r="Y25" s="20"/>
      <c r="Z25" s="17" t="str">
        <f t="shared" si="1"/>
        <v/>
      </c>
      <c r="AA25" s="21">
        <f t="shared" si="6"/>
        <v>0</v>
      </c>
      <c r="AB25" s="21" t="str">
        <f t="shared" si="7"/>
        <v/>
      </c>
      <c r="AC25" s="23"/>
      <c r="AD25" s="17" t="str">
        <f t="shared" si="2"/>
        <v/>
      </c>
      <c r="AE25" s="23"/>
      <c r="AF25" s="18" t="str">
        <f t="shared" si="4"/>
        <v/>
      </c>
      <c r="AG25" s="24"/>
      <c r="AH25" s="25" t="str">
        <f t="shared" si="5"/>
        <v/>
      </c>
    </row>
    <row r="26" spans="1:34" x14ac:dyDescent="0.3">
      <c r="B26" s="58"/>
      <c r="C26" s="59"/>
      <c r="D26" s="92"/>
      <c r="E26" s="27"/>
      <c r="F26" s="58"/>
      <c r="G26" s="58"/>
      <c r="H26" s="28"/>
      <c r="I26" s="27"/>
      <c r="J26" s="34"/>
      <c r="K26" s="60"/>
      <c r="L26" s="76">
        <f t="shared" si="0"/>
        <v>0</v>
      </c>
      <c r="M26" s="94" t="str">
        <f t="shared" si="3"/>
        <v/>
      </c>
      <c r="N26" s="85"/>
      <c r="O26" s="45"/>
      <c r="P26" s="45"/>
      <c r="Q26" s="45"/>
      <c r="R26" s="29"/>
      <c r="S26" s="45"/>
      <c r="T26" s="45"/>
      <c r="U26" s="45"/>
      <c r="V26" s="45"/>
      <c r="W26" s="45"/>
      <c r="X26" s="71"/>
      <c r="Y26" s="20"/>
      <c r="Z26" s="17" t="str">
        <f t="shared" si="1"/>
        <v/>
      </c>
      <c r="AA26" s="21">
        <f t="shared" si="6"/>
        <v>0</v>
      </c>
      <c r="AB26" s="21" t="str">
        <f t="shared" si="7"/>
        <v/>
      </c>
      <c r="AC26" s="23"/>
      <c r="AD26" s="17" t="str">
        <f t="shared" si="2"/>
        <v/>
      </c>
      <c r="AE26" s="23"/>
      <c r="AF26" s="18" t="str">
        <f t="shared" si="4"/>
        <v/>
      </c>
      <c r="AG26" s="24"/>
      <c r="AH26" s="25" t="str">
        <f t="shared" si="5"/>
        <v/>
      </c>
    </row>
    <row r="27" spans="1:34" x14ac:dyDescent="0.3">
      <c r="B27" s="58"/>
      <c r="C27" s="59"/>
      <c r="D27" s="92"/>
      <c r="E27" s="27"/>
      <c r="F27" s="58"/>
      <c r="G27" s="58"/>
      <c r="H27" s="28"/>
      <c r="I27" s="27"/>
      <c r="J27" s="34"/>
      <c r="K27" s="60"/>
      <c r="L27" s="76">
        <f t="shared" si="0"/>
        <v>0</v>
      </c>
      <c r="M27" s="94" t="str">
        <f t="shared" si="3"/>
        <v/>
      </c>
      <c r="N27" s="85"/>
      <c r="O27" s="45"/>
      <c r="P27" s="45"/>
      <c r="Q27" s="45"/>
      <c r="R27" s="29"/>
      <c r="S27" s="45"/>
      <c r="T27" s="45"/>
      <c r="U27" s="45"/>
      <c r="V27" s="45"/>
      <c r="W27" s="45"/>
      <c r="X27" s="71"/>
      <c r="Y27" s="20"/>
      <c r="Z27" s="17" t="str">
        <f t="shared" si="1"/>
        <v/>
      </c>
      <c r="AA27" s="21">
        <f t="shared" si="6"/>
        <v>0</v>
      </c>
      <c r="AB27" s="21" t="str">
        <f t="shared" si="7"/>
        <v/>
      </c>
      <c r="AC27" s="23"/>
      <c r="AD27" s="17" t="str">
        <f t="shared" si="2"/>
        <v/>
      </c>
      <c r="AE27" s="23"/>
      <c r="AF27" s="18" t="str">
        <f t="shared" si="4"/>
        <v/>
      </c>
      <c r="AG27" s="24"/>
      <c r="AH27" s="25" t="str">
        <f t="shared" si="5"/>
        <v/>
      </c>
    </row>
    <row r="28" spans="1:34" x14ac:dyDescent="0.3">
      <c r="B28" s="58"/>
      <c r="C28" s="59"/>
      <c r="D28" s="92"/>
      <c r="E28" s="27"/>
      <c r="F28" s="58"/>
      <c r="G28" s="58"/>
      <c r="H28" s="28"/>
      <c r="I28" s="27"/>
      <c r="J28" s="34"/>
      <c r="K28" s="60"/>
      <c r="L28" s="76">
        <f t="shared" si="0"/>
        <v>0</v>
      </c>
      <c r="M28" s="94" t="str">
        <f t="shared" si="3"/>
        <v/>
      </c>
      <c r="N28" s="85"/>
      <c r="O28" s="45"/>
      <c r="P28" s="45"/>
      <c r="Q28" s="45"/>
      <c r="R28" s="29"/>
      <c r="S28" s="45"/>
      <c r="T28" s="45"/>
      <c r="U28" s="45"/>
      <c r="V28" s="45"/>
      <c r="W28" s="45"/>
      <c r="X28" s="71"/>
      <c r="Y28" s="20"/>
      <c r="Z28" s="17" t="str">
        <f t="shared" si="1"/>
        <v/>
      </c>
      <c r="AA28" s="21">
        <f t="shared" si="6"/>
        <v>0</v>
      </c>
      <c r="AB28" s="21" t="str">
        <f t="shared" si="7"/>
        <v/>
      </c>
      <c r="AC28" s="23"/>
      <c r="AD28" s="17" t="str">
        <f t="shared" si="2"/>
        <v/>
      </c>
      <c r="AE28" s="23"/>
      <c r="AF28" s="18" t="str">
        <f t="shared" si="4"/>
        <v/>
      </c>
      <c r="AG28" s="24"/>
      <c r="AH28" s="25" t="str">
        <f t="shared" si="5"/>
        <v/>
      </c>
    </row>
    <row r="29" spans="1:34" x14ac:dyDescent="0.3">
      <c r="B29" s="58"/>
      <c r="C29" s="59"/>
      <c r="D29" s="92"/>
      <c r="E29" s="27"/>
      <c r="F29" s="58"/>
      <c r="G29" s="58"/>
      <c r="H29" s="28"/>
      <c r="I29" s="27"/>
      <c r="J29" s="34"/>
      <c r="K29" s="60"/>
      <c r="L29" s="76">
        <f t="shared" si="0"/>
        <v>0</v>
      </c>
      <c r="M29" s="94" t="str">
        <f t="shared" si="3"/>
        <v/>
      </c>
      <c r="N29" s="85"/>
      <c r="O29" s="45"/>
      <c r="P29" s="45"/>
      <c r="Q29" s="45"/>
      <c r="R29" s="29"/>
      <c r="S29" s="45"/>
      <c r="T29" s="45"/>
      <c r="U29" s="45"/>
      <c r="V29" s="45"/>
      <c r="W29" s="45"/>
      <c r="X29" s="71"/>
      <c r="Y29" s="20"/>
      <c r="Z29" s="17" t="str">
        <f t="shared" si="1"/>
        <v/>
      </c>
      <c r="AA29" s="21">
        <f t="shared" si="6"/>
        <v>0</v>
      </c>
      <c r="AB29" s="21" t="str">
        <f t="shared" si="7"/>
        <v/>
      </c>
      <c r="AC29" s="23"/>
      <c r="AD29" s="17" t="str">
        <f t="shared" si="2"/>
        <v/>
      </c>
      <c r="AE29" s="23"/>
      <c r="AF29" s="18" t="str">
        <f t="shared" si="4"/>
        <v/>
      </c>
      <c r="AG29" s="24"/>
      <c r="AH29" s="25" t="str">
        <f t="shared" si="5"/>
        <v/>
      </c>
    </row>
    <row r="30" spans="1:34" x14ac:dyDescent="0.3">
      <c r="B30" s="58"/>
      <c r="C30" s="59"/>
      <c r="D30" s="92"/>
      <c r="E30" s="27"/>
      <c r="F30" s="58"/>
      <c r="G30" s="58"/>
      <c r="H30" s="28"/>
      <c r="I30" s="27"/>
      <c r="J30" s="34"/>
      <c r="K30" s="60"/>
      <c r="L30" s="76">
        <f t="shared" si="0"/>
        <v>0</v>
      </c>
      <c r="M30" s="94" t="str">
        <f t="shared" si="3"/>
        <v/>
      </c>
      <c r="N30" s="85"/>
      <c r="O30" s="45"/>
      <c r="P30" s="45"/>
      <c r="Q30" s="45"/>
      <c r="R30" s="29"/>
      <c r="S30" s="45"/>
      <c r="T30" s="45"/>
      <c r="U30" s="45"/>
      <c r="V30" s="45"/>
      <c r="W30" s="45"/>
      <c r="X30" s="71"/>
      <c r="Y30" s="20"/>
      <c r="Z30" s="17" t="str">
        <f t="shared" si="1"/>
        <v/>
      </c>
      <c r="AA30" s="21">
        <f t="shared" si="6"/>
        <v>0</v>
      </c>
      <c r="AB30" s="21" t="str">
        <f t="shared" si="7"/>
        <v/>
      </c>
      <c r="AC30" s="23"/>
      <c r="AD30" s="17" t="str">
        <f t="shared" si="2"/>
        <v/>
      </c>
      <c r="AE30" s="23"/>
      <c r="AF30" s="18" t="str">
        <f t="shared" si="4"/>
        <v/>
      </c>
      <c r="AG30" s="24"/>
      <c r="AH30" s="25" t="str">
        <f t="shared" si="5"/>
        <v/>
      </c>
    </row>
    <row r="31" spans="1:34" x14ac:dyDescent="0.3">
      <c r="B31" s="58"/>
      <c r="C31" s="59"/>
      <c r="D31" s="92"/>
      <c r="E31" s="27"/>
      <c r="F31" s="58"/>
      <c r="G31" s="58"/>
      <c r="H31" s="28"/>
      <c r="I31" s="27"/>
      <c r="J31" s="34"/>
      <c r="K31" s="60"/>
      <c r="L31" s="76">
        <f t="shared" si="0"/>
        <v>0</v>
      </c>
      <c r="M31" s="94" t="str">
        <f t="shared" si="3"/>
        <v/>
      </c>
      <c r="N31" s="85"/>
      <c r="O31" s="45"/>
      <c r="P31" s="45"/>
      <c r="Q31" s="45"/>
      <c r="R31" s="29"/>
      <c r="S31" s="45"/>
      <c r="T31" s="45"/>
      <c r="U31" s="45"/>
      <c r="V31" s="45"/>
      <c r="W31" s="45"/>
      <c r="X31" s="71"/>
      <c r="Y31" s="20"/>
      <c r="Z31" s="17" t="str">
        <f t="shared" si="1"/>
        <v/>
      </c>
      <c r="AA31" s="21">
        <f t="shared" si="6"/>
        <v>0</v>
      </c>
      <c r="AB31" s="21" t="str">
        <f t="shared" si="7"/>
        <v/>
      </c>
      <c r="AC31" s="23"/>
      <c r="AD31" s="17" t="str">
        <f t="shared" si="2"/>
        <v/>
      </c>
      <c r="AE31" s="23"/>
      <c r="AF31" s="18" t="str">
        <f t="shared" si="4"/>
        <v/>
      </c>
      <c r="AG31" s="24"/>
      <c r="AH31" s="25" t="str">
        <f t="shared" si="5"/>
        <v/>
      </c>
    </row>
    <row r="32" spans="1:34" x14ac:dyDescent="0.3">
      <c r="B32" s="58"/>
      <c r="C32" s="59"/>
      <c r="D32" s="92"/>
      <c r="E32" s="27"/>
      <c r="F32" s="58"/>
      <c r="G32" s="58"/>
      <c r="H32" s="28"/>
      <c r="I32" s="27"/>
      <c r="J32" s="34"/>
      <c r="K32" s="60"/>
      <c r="L32" s="76">
        <f t="shared" si="0"/>
        <v>0</v>
      </c>
      <c r="M32" s="94" t="str">
        <f t="shared" si="3"/>
        <v/>
      </c>
      <c r="N32" s="85"/>
      <c r="O32" s="45"/>
      <c r="P32" s="45"/>
      <c r="Q32" s="45"/>
      <c r="R32" s="29"/>
      <c r="S32" s="45"/>
      <c r="T32" s="45"/>
      <c r="U32" s="45"/>
      <c r="V32" s="45"/>
      <c r="W32" s="45"/>
      <c r="X32" s="71"/>
      <c r="Y32" s="20"/>
      <c r="Z32" s="17" t="str">
        <f t="shared" si="1"/>
        <v/>
      </c>
      <c r="AA32" s="21">
        <f t="shared" si="6"/>
        <v>0</v>
      </c>
      <c r="AB32" s="21" t="str">
        <f t="shared" si="7"/>
        <v/>
      </c>
      <c r="AC32" s="23"/>
      <c r="AD32" s="17" t="str">
        <f t="shared" si="2"/>
        <v/>
      </c>
      <c r="AE32" s="23"/>
      <c r="AF32" s="18" t="str">
        <f t="shared" si="4"/>
        <v/>
      </c>
      <c r="AG32" s="24"/>
      <c r="AH32" s="25" t="str">
        <f t="shared" si="5"/>
        <v/>
      </c>
    </row>
    <row r="33" spans="2:34" x14ac:dyDescent="0.3">
      <c r="B33" s="58"/>
      <c r="C33" s="59"/>
      <c r="D33" s="92"/>
      <c r="E33" s="27"/>
      <c r="F33" s="58"/>
      <c r="G33" s="58"/>
      <c r="H33" s="28"/>
      <c r="I33" s="27"/>
      <c r="J33" s="34"/>
      <c r="K33" s="60"/>
      <c r="L33" s="76">
        <f t="shared" si="0"/>
        <v>0</v>
      </c>
      <c r="M33" s="94" t="str">
        <f t="shared" si="3"/>
        <v/>
      </c>
      <c r="N33" s="85"/>
      <c r="O33" s="45"/>
      <c r="P33" s="45"/>
      <c r="Q33" s="45"/>
      <c r="R33" s="29"/>
      <c r="S33" s="45"/>
      <c r="T33" s="45"/>
      <c r="U33" s="45"/>
      <c r="V33" s="45"/>
      <c r="W33" s="45"/>
      <c r="X33" s="71"/>
      <c r="Y33" s="20"/>
      <c r="Z33" s="17" t="str">
        <f t="shared" si="1"/>
        <v/>
      </c>
      <c r="AA33" s="21">
        <f t="shared" si="6"/>
        <v>0</v>
      </c>
      <c r="AB33" s="21" t="str">
        <f t="shared" si="7"/>
        <v/>
      </c>
      <c r="AC33" s="23"/>
      <c r="AD33" s="17" t="str">
        <f t="shared" si="2"/>
        <v/>
      </c>
      <c r="AE33" s="23"/>
      <c r="AF33" s="18" t="str">
        <f t="shared" si="4"/>
        <v/>
      </c>
      <c r="AG33" s="24"/>
      <c r="AH33" s="25" t="str">
        <f t="shared" si="5"/>
        <v/>
      </c>
    </row>
    <row r="34" spans="2:34" x14ac:dyDescent="0.3">
      <c r="B34" s="58"/>
      <c r="C34" s="59"/>
      <c r="D34" s="92"/>
      <c r="E34" s="27"/>
      <c r="F34" s="58"/>
      <c r="G34" s="58"/>
      <c r="H34" s="28"/>
      <c r="I34" s="27"/>
      <c r="J34" s="34"/>
      <c r="K34" s="60"/>
      <c r="L34" s="76">
        <f t="shared" si="0"/>
        <v>0</v>
      </c>
      <c r="M34" s="94" t="str">
        <f t="shared" si="3"/>
        <v/>
      </c>
      <c r="N34" s="85"/>
      <c r="O34" s="45"/>
      <c r="P34" s="45"/>
      <c r="Q34" s="45"/>
      <c r="R34" s="29"/>
      <c r="S34" s="45"/>
      <c r="T34" s="45"/>
      <c r="U34" s="45"/>
      <c r="V34" s="45"/>
      <c r="W34" s="45"/>
      <c r="X34" s="71"/>
      <c r="Y34" s="20"/>
      <c r="Z34" s="17" t="str">
        <f t="shared" si="1"/>
        <v/>
      </c>
      <c r="AA34" s="21">
        <f t="shared" si="6"/>
        <v>0</v>
      </c>
      <c r="AB34" s="21" t="str">
        <f t="shared" si="7"/>
        <v/>
      </c>
      <c r="AC34" s="23"/>
      <c r="AD34" s="17" t="str">
        <f t="shared" si="2"/>
        <v/>
      </c>
      <c r="AE34" s="23"/>
      <c r="AF34" s="18" t="str">
        <f t="shared" si="4"/>
        <v/>
      </c>
      <c r="AG34" s="24"/>
      <c r="AH34" s="25" t="str">
        <f t="shared" si="5"/>
        <v/>
      </c>
    </row>
    <row r="35" spans="2:34" x14ac:dyDescent="0.3">
      <c r="B35" s="58"/>
      <c r="C35" s="59"/>
      <c r="D35" s="92"/>
      <c r="E35" s="27"/>
      <c r="F35" s="58"/>
      <c r="G35" s="58"/>
      <c r="H35" s="28"/>
      <c r="I35" s="27"/>
      <c r="J35" s="34"/>
      <c r="K35" s="60"/>
      <c r="L35" s="76">
        <f t="shared" si="0"/>
        <v>0</v>
      </c>
      <c r="M35" s="94" t="str">
        <f t="shared" si="3"/>
        <v/>
      </c>
      <c r="N35" s="85"/>
      <c r="O35" s="45"/>
      <c r="P35" s="45"/>
      <c r="Q35" s="45"/>
      <c r="R35" s="29"/>
      <c r="S35" s="45"/>
      <c r="T35" s="45"/>
      <c r="U35" s="45"/>
      <c r="V35" s="45"/>
      <c r="W35" s="45"/>
      <c r="X35" s="71"/>
      <c r="Y35" s="20"/>
      <c r="Z35" s="17" t="str">
        <f t="shared" si="1"/>
        <v/>
      </c>
      <c r="AA35" s="21">
        <f t="shared" si="6"/>
        <v>0</v>
      </c>
      <c r="AB35" s="21" t="str">
        <f t="shared" si="7"/>
        <v/>
      </c>
      <c r="AC35" s="23"/>
      <c r="AD35" s="17" t="str">
        <f t="shared" si="2"/>
        <v/>
      </c>
      <c r="AE35" s="23"/>
      <c r="AF35" s="18" t="str">
        <f t="shared" si="4"/>
        <v/>
      </c>
      <c r="AG35" s="24"/>
      <c r="AH35" s="25" t="str">
        <f t="shared" si="5"/>
        <v/>
      </c>
    </row>
    <row r="36" spans="2:34" x14ac:dyDescent="0.3">
      <c r="B36" s="58"/>
      <c r="C36" s="59"/>
      <c r="D36" s="92"/>
      <c r="E36" s="27"/>
      <c r="F36" s="58"/>
      <c r="G36" s="58"/>
      <c r="H36" s="28"/>
      <c r="I36" s="27"/>
      <c r="J36" s="34"/>
      <c r="K36" s="60"/>
      <c r="L36" s="76">
        <f t="shared" si="0"/>
        <v>0</v>
      </c>
      <c r="M36" s="94" t="str">
        <f t="shared" si="3"/>
        <v/>
      </c>
      <c r="N36" s="85"/>
      <c r="O36" s="45"/>
      <c r="P36" s="45"/>
      <c r="Q36" s="45"/>
      <c r="R36" s="29"/>
      <c r="S36" s="45"/>
      <c r="T36" s="45"/>
      <c r="U36" s="45"/>
      <c r="V36" s="45"/>
      <c r="W36" s="45"/>
      <c r="X36" s="71"/>
      <c r="Y36" s="20"/>
      <c r="Z36" s="17" t="str">
        <f t="shared" si="1"/>
        <v/>
      </c>
      <c r="AA36" s="21">
        <f t="shared" si="6"/>
        <v>0</v>
      </c>
      <c r="AB36" s="21" t="str">
        <f t="shared" si="7"/>
        <v/>
      </c>
      <c r="AC36" s="23"/>
      <c r="AD36" s="17" t="str">
        <f t="shared" si="2"/>
        <v/>
      </c>
      <c r="AE36" s="23"/>
      <c r="AF36" s="18" t="str">
        <f t="shared" si="4"/>
        <v/>
      </c>
      <c r="AG36" s="24"/>
      <c r="AH36" s="25" t="str">
        <f t="shared" si="5"/>
        <v/>
      </c>
    </row>
    <row r="37" spans="2:34" x14ac:dyDescent="0.3">
      <c r="B37" s="58"/>
      <c r="C37" s="59"/>
      <c r="D37" s="92"/>
      <c r="E37" s="27"/>
      <c r="F37" s="58"/>
      <c r="G37" s="58"/>
      <c r="H37" s="28"/>
      <c r="I37" s="27"/>
      <c r="J37" s="34"/>
      <c r="K37" s="60"/>
      <c r="L37" s="76">
        <f t="shared" si="0"/>
        <v>0</v>
      </c>
      <c r="M37" s="94" t="str">
        <f t="shared" si="3"/>
        <v/>
      </c>
      <c r="N37" s="85"/>
      <c r="O37" s="45"/>
      <c r="P37" s="45"/>
      <c r="Q37" s="45"/>
      <c r="R37" s="29"/>
      <c r="S37" s="45"/>
      <c r="T37" s="45"/>
      <c r="U37" s="45"/>
      <c r="V37" s="45"/>
      <c r="W37" s="45"/>
      <c r="X37" s="71"/>
      <c r="Y37" s="20"/>
      <c r="Z37" s="17" t="str">
        <f t="shared" si="1"/>
        <v/>
      </c>
      <c r="AA37" s="21">
        <f t="shared" si="6"/>
        <v>0</v>
      </c>
      <c r="AB37" s="21" t="str">
        <f t="shared" si="7"/>
        <v/>
      </c>
      <c r="AC37" s="23"/>
      <c r="AD37" s="17" t="str">
        <f t="shared" si="2"/>
        <v/>
      </c>
      <c r="AE37" s="23"/>
      <c r="AF37" s="18" t="str">
        <f t="shared" si="4"/>
        <v/>
      </c>
      <c r="AG37" s="24"/>
      <c r="AH37" s="25" t="str">
        <f t="shared" si="5"/>
        <v/>
      </c>
    </row>
    <row r="38" spans="2:34" x14ac:dyDescent="0.3">
      <c r="B38" s="58"/>
      <c r="C38" s="59"/>
      <c r="D38" s="92"/>
      <c r="E38" s="27"/>
      <c r="F38" s="58"/>
      <c r="G38" s="58"/>
      <c r="H38" s="28"/>
      <c r="I38" s="27"/>
      <c r="J38" s="34"/>
      <c r="K38" s="60"/>
      <c r="L38" s="76">
        <f t="shared" si="0"/>
        <v>0</v>
      </c>
      <c r="M38" s="94" t="str">
        <f t="shared" si="3"/>
        <v/>
      </c>
      <c r="N38" s="85"/>
      <c r="O38" s="45"/>
      <c r="P38" s="45"/>
      <c r="Q38" s="45"/>
      <c r="R38" s="29"/>
      <c r="S38" s="45"/>
      <c r="T38" s="45"/>
      <c r="U38" s="45"/>
      <c r="V38" s="45"/>
      <c r="W38" s="45"/>
      <c r="X38" s="71"/>
      <c r="Y38" s="20"/>
      <c r="Z38" s="17" t="str">
        <f t="shared" si="1"/>
        <v/>
      </c>
      <c r="AA38" s="21">
        <f t="shared" si="6"/>
        <v>0</v>
      </c>
      <c r="AB38" s="21" t="str">
        <f t="shared" si="7"/>
        <v/>
      </c>
      <c r="AC38" s="23"/>
      <c r="AD38" s="17" t="str">
        <f t="shared" si="2"/>
        <v/>
      </c>
      <c r="AE38" s="23"/>
      <c r="AF38" s="18" t="str">
        <f t="shared" si="4"/>
        <v/>
      </c>
      <c r="AG38" s="24"/>
      <c r="AH38" s="25" t="str">
        <f t="shared" si="5"/>
        <v/>
      </c>
    </row>
    <row r="39" spans="2:34" x14ac:dyDescent="0.3">
      <c r="B39" s="58"/>
      <c r="C39" s="59"/>
      <c r="D39" s="92"/>
      <c r="E39" s="27"/>
      <c r="F39" s="58"/>
      <c r="G39" s="58"/>
      <c r="H39" s="28"/>
      <c r="I39" s="27"/>
      <c r="J39" s="34"/>
      <c r="K39" s="60"/>
      <c r="L39" s="76">
        <f t="shared" si="0"/>
        <v>0</v>
      </c>
      <c r="M39" s="94" t="str">
        <f t="shared" si="3"/>
        <v/>
      </c>
      <c r="N39" s="85"/>
      <c r="O39" s="45"/>
      <c r="P39" s="45"/>
      <c r="Q39" s="45"/>
      <c r="R39" s="29"/>
      <c r="S39" s="45"/>
      <c r="T39" s="45"/>
      <c r="U39" s="45"/>
      <c r="V39" s="45"/>
      <c r="W39" s="45"/>
      <c r="X39" s="71"/>
      <c r="Y39" s="20"/>
      <c r="Z39" s="17" t="str">
        <f t="shared" si="1"/>
        <v/>
      </c>
      <c r="AA39" s="21">
        <f t="shared" si="6"/>
        <v>0</v>
      </c>
      <c r="AB39" s="21" t="str">
        <f t="shared" si="7"/>
        <v/>
      </c>
      <c r="AC39" s="23"/>
      <c r="AD39" s="17" t="str">
        <f t="shared" si="2"/>
        <v/>
      </c>
      <c r="AE39" s="23"/>
      <c r="AF39" s="18" t="str">
        <f t="shared" si="4"/>
        <v/>
      </c>
      <c r="AG39" s="24"/>
      <c r="AH39" s="25" t="str">
        <f t="shared" si="5"/>
        <v/>
      </c>
    </row>
    <row r="40" spans="2:34" x14ac:dyDescent="0.3">
      <c r="B40" s="58"/>
      <c r="C40" s="59"/>
      <c r="D40" s="92"/>
      <c r="E40" s="27"/>
      <c r="F40" s="58"/>
      <c r="G40" s="58"/>
      <c r="H40" s="28"/>
      <c r="I40" s="27"/>
      <c r="J40" s="34"/>
      <c r="K40" s="60"/>
      <c r="L40" s="76">
        <f t="shared" si="0"/>
        <v>0</v>
      </c>
      <c r="M40" s="94" t="str">
        <f t="shared" si="3"/>
        <v/>
      </c>
      <c r="N40" s="85"/>
      <c r="O40" s="45"/>
      <c r="P40" s="45"/>
      <c r="Q40" s="45"/>
      <c r="R40" s="29"/>
      <c r="S40" s="45"/>
      <c r="T40" s="45"/>
      <c r="U40" s="45"/>
      <c r="V40" s="45"/>
      <c r="W40" s="45"/>
      <c r="X40" s="71"/>
      <c r="Y40" s="20"/>
      <c r="Z40" s="17" t="str">
        <f t="shared" si="1"/>
        <v/>
      </c>
      <c r="AA40" s="21">
        <f t="shared" si="6"/>
        <v>0</v>
      </c>
      <c r="AB40" s="21" t="str">
        <f t="shared" si="7"/>
        <v/>
      </c>
      <c r="AC40" s="23"/>
      <c r="AD40" s="17" t="str">
        <f t="shared" si="2"/>
        <v/>
      </c>
      <c r="AE40" s="23"/>
      <c r="AF40" s="18" t="str">
        <f t="shared" si="4"/>
        <v/>
      </c>
      <c r="AG40" s="24"/>
      <c r="AH40" s="25" t="str">
        <f t="shared" si="5"/>
        <v/>
      </c>
    </row>
    <row r="41" spans="2:34" x14ac:dyDescent="0.3">
      <c r="B41" s="58"/>
      <c r="C41" s="59"/>
      <c r="D41" s="92"/>
      <c r="E41" s="27"/>
      <c r="F41" s="58"/>
      <c r="G41" s="58"/>
      <c r="H41" s="28"/>
      <c r="I41" s="27"/>
      <c r="J41" s="34"/>
      <c r="K41" s="60"/>
      <c r="L41" s="76">
        <f t="shared" si="0"/>
        <v>0</v>
      </c>
      <c r="M41" s="94" t="str">
        <f t="shared" si="3"/>
        <v/>
      </c>
      <c r="N41" s="85"/>
      <c r="O41" s="45"/>
      <c r="P41" s="45"/>
      <c r="Q41" s="45"/>
      <c r="R41" s="29"/>
      <c r="S41" s="45"/>
      <c r="T41" s="45"/>
      <c r="U41" s="45"/>
      <c r="V41" s="45"/>
      <c r="W41" s="45"/>
      <c r="X41" s="71"/>
      <c r="Y41" s="20"/>
      <c r="Z41" s="17" t="str">
        <f t="shared" si="1"/>
        <v/>
      </c>
      <c r="AA41" s="21">
        <f t="shared" si="6"/>
        <v>0</v>
      </c>
      <c r="AB41" s="21" t="str">
        <f t="shared" si="7"/>
        <v/>
      </c>
      <c r="AC41" s="23"/>
      <c r="AD41" s="17" t="str">
        <f t="shared" si="2"/>
        <v/>
      </c>
      <c r="AE41" s="23"/>
      <c r="AF41" s="18" t="str">
        <f t="shared" si="4"/>
        <v/>
      </c>
      <c r="AG41" s="24"/>
      <c r="AH41" s="25" t="str">
        <f t="shared" si="5"/>
        <v/>
      </c>
    </row>
    <row r="42" spans="2:34" x14ac:dyDescent="0.3">
      <c r="B42" s="58"/>
      <c r="C42" s="59"/>
      <c r="D42" s="92"/>
      <c r="E42" s="27"/>
      <c r="F42" s="58"/>
      <c r="G42" s="58"/>
      <c r="H42" s="28"/>
      <c r="I42" s="27"/>
      <c r="J42" s="34"/>
      <c r="K42" s="60"/>
      <c r="L42" s="76">
        <f t="shared" si="0"/>
        <v>0</v>
      </c>
      <c r="M42" s="94" t="str">
        <f t="shared" si="3"/>
        <v/>
      </c>
      <c r="N42" s="85"/>
      <c r="O42" s="45"/>
      <c r="P42" s="45"/>
      <c r="Q42" s="45"/>
      <c r="R42" s="29"/>
      <c r="S42" s="45"/>
      <c r="T42" s="45"/>
      <c r="U42" s="45"/>
      <c r="V42" s="45"/>
      <c r="W42" s="45"/>
      <c r="X42" s="71"/>
      <c r="Y42" s="20"/>
      <c r="Z42" s="17" t="str">
        <f t="shared" si="1"/>
        <v/>
      </c>
      <c r="AA42" s="21">
        <f t="shared" si="6"/>
        <v>0</v>
      </c>
      <c r="AB42" s="21" t="str">
        <f t="shared" si="7"/>
        <v/>
      </c>
      <c r="AC42" s="23"/>
      <c r="AD42" s="17" t="str">
        <f t="shared" si="2"/>
        <v/>
      </c>
      <c r="AE42" s="23"/>
      <c r="AF42" s="18" t="str">
        <f t="shared" si="4"/>
        <v/>
      </c>
      <c r="AG42" s="24"/>
      <c r="AH42" s="25" t="str">
        <f t="shared" si="5"/>
        <v/>
      </c>
    </row>
    <row r="43" spans="2:34" x14ac:dyDescent="0.3">
      <c r="B43" s="58"/>
      <c r="C43" s="59"/>
      <c r="D43" s="92"/>
      <c r="E43" s="27"/>
      <c r="F43" s="58"/>
      <c r="G43" s="58"/>
      <c r="H43" s="28"/>
      <c r="I43" s="27"/>
      <c r="J43" s="34"/>
      <c r="K43" s="60"/>
      <c r="L43" s="76">
        <f t="shared" si="0"/>
        <v>0</v>
      </c>
      <c r="M43" s="94" t="str">
        <f t="shared" si="3"/>
        <v/>
      </c>
      <c r="N43" s="85"/>
      <c r="O43" s="45"/>
      <c r="P43" s="45"/>
      <c r="Q43" s="45"/>
      <c r="R43" s="29"/>
      <c r="S43" s="45"/>
      <c r="T43" s="45"/>
      <c r="U43" s="45"/>
      <c r="V43" s="45"/>
      <c r="W43" s="45"/>
      <c r="X43" s="71"/>
      <c r="Y43" s="20"/>
      <c r="Z43" s="17" t="str">
        <f t="shared" si="1"/>
        <v/>
      </c>
      <c r="AA43" s="21">
        <f t="shared" si="6"/>
        <v>0</v>
      </c>
      <c r="AB43" s="21" t="str">
        <f t="shared" si="7"/>
        <v/>
      </c>
      <c r="AC43" s="23"/>
      <c r="AD43" s="17" t="str">
        <f t="shared" si="2"/>
        <v/>
      </c>
      <c r="AE43" s="23"/>
      <c r="AF43" s="18" t="str">
        <f t="shared" si="4"/>
        <v/>
      </c>
      <c r="AG43" s="24"/>
      <c r="AH43" s="25" t="str">
        <f t="shared" si="5"/>
        <v/>
      </c>
    </row>
    <row r="44" spans="2:34" x14ac:dyDescent="0.3">
      <c r="B44" s="58"/>
      <c r="C44" s="59"/>
      <c r="D44" s="92"/>
      <c r="E44" s="27"/>
      <c r="F44" s="58"/>
      <c r="G44" s="58"/>
      <c r="H44" s="28"/>
      <c r="I44" s="27"/>
      <c r="J44" s="34"/>
      <c r="K44" s="60"/>
      <c r="L44" s="76">
        <f t="shared" si="0"/>
        <v>0</v>
      </c>
      <c r="M44" s="94" t="str">
        <f t="shared" si="3"/>
        <v/>
      </c>
      <c r="N44" s="85"/>
      <c r="O44" s="45"/>
      <c r="P44" s="45"/>
      <c r="Q44" s="45"/>
      <c r="R44" s="29"/>
      <c r="S44" s="45"/>
      <c r="T44" s="45"/>
      <c r="U44" s="45"/>
      <c r="V44" s="45"/>
      <c r="W44" s="45"/>
      <c r="X44" s="71"/>
      <c r="Y44" s="20"/>
      <c r="Z44" s="17" t="str">
        <f t="shared" si="1"/>
        <v/>
      </c>
      <c r="AA44" s="21">
        <f t="shared" si="6"/>
        <v>0</v>
      </c>
      <c r="AB44" s="21" t="str">
        <f t="shared" si="7"/>
        <v/>
      </c>
      <c r="AC44" s="23"/>
      <c r="AD44" s="17" t="str">
        <f t="shared" si="2"/>
        <v/>
      </c>
      <c r="AE44" s="23"/>
      <c r="AF44" s="18" t="str">
        <f t="shared" si="4"/>
        <v/>
      </c>
      <c r="AG44" s="24"/>
      <c r="AH44" s="25" t="str">
        <f t="shared" si="5"/>
        <v/>
      </c>
    </row>
    <row r="45" spans="2:34" x14ac:dyDescent="0.3">
      <c r="B45" s="58"/>
      <c r="C45" s="59"/>
      <c r="D45" s="92"/>
      <c r="E45" s="27"/>
      <c r="F45" s="58"/>
      <c r="G45" s="58"/>
      <c r="H45" s="28"/>
      <c r="I45" s="27"/>
      <c r="J45" s="34"/>
      <c r="K45" s="60"/>
      <c r="L45" s="76">
        <f t="shared" si="0"/>
        <v>0</v>
      </c>
      <c r="M45" s="94" t="str">
        <f t="shared" si="3"/>
        <v/>
      </c>
      <c r="N45" s="85"/>
      <c r="O45" s="45"/>
      <c r="P45" s="45"/>
      <c r="Q45" s="45"/>
      <c r="R45" s="29"/>
      <c r="S45" s="45"/>
      <c r="T45" s="45"/>
      <c r="U45" s="45"/>
      <c r="V45" s="45"/>
      <c r="W45" s="45"/>
      <c r="X45" s="71"/>
      <c r="Y45" s="20"/>
      <c r="Z45" s="17" t="str">
        <f t="shared" si="1"/>
        <v/>
      </c>
      <c r="AA45" s="21">
        <f t="shared" si="6"/>
        <v>0</v>
      </c>
      <c r="AB45" s="21" t="str">
        <f t="shared" si="7"/>
        <v/>
      </c>
      <c r="AC45" s="23"/>
      <c r="AD45" s="17" t="str">
        <f t="shared" si="2"/>
        <v/>
      </c>
      <c r="AE45" s="23"/>
      <c r="AF45" s="18" t="str">
        <f t="shared" si="4"/>
        <v/>
      </c>
      <c r="AG45" s="24"/>
      <c r="AH45" s="25" t="str">
        <f t="shared" si="5"/>
        <v/>
      </c>
    </row>
    <row r="46" spans="2:34" x14ac:dyDescent="0.3">
      <c r="B46" s="58"/>
      <c r="C46" s="59"/>
      <c r="D46" s="92"/>
      <c r="E46" s="27"/>
      <c r="F46" s="58"/>
      <c r="G46" s="58"/>
      <c r="H46" s="28"/>
      <c r="I46" s="27"/>
      <c r="J46" s="34"/>
      <c r="K46" s="60"/>
      <c r="L46" s="76">
        <f t="shared" si="0"/>
        <v>0</v>
      </c>
      <c r="M46" s="94" t="str">
        <f t="shared" si="3"/>
        <v/>
      </c>
      <c r="N46" s="85"/>
      <c r="O46" s="45"/>
      <c r="P46" s="45"/>
      <c r="Q46" s="45"/>
      <c r="R46" s="29"/>
      <c r="S46" s="45"/>
      <c r="T46" s="45"/>
      <c r="U46" s="45"/>
      <c r="V46" s="45"/>
      <c r="W46" s="45"/>
      <c r="X46" s="71"/>
      <c r="Y46" s="20"/>
      <c r="Z46" s="17" t="str">
        <f t="shared" si="1"/>
        <v/>
      </c>
      <c r="AA46" s="21">
        <f t="shared" si="6"/>
        <v>0</v>
      </c>
      <c r="AB46" s="21" t="str">
        <f t="shared" si="7"/>
        <v/>
      </c>
      <c r="AC46" s="23"/>
      <c r="AD46" s="17" t="str">
        <f t="shared" si="2"/>
        <v/>
      </c>
      <c r="AE46" s="23"/>
      <c r="AF46" s="18" t="str">
        <f t="shared" si="4"/>
        <v/>
      </c>
      <c r="AG46" s="24"/>
      <c r="AH46" s="25" t="str">
        <f t="shared" si="5"/>
        <v/>
      </c>
    </row>
    <row r="47" spans="2:34" x14ac:dyDescent="0.3">
      <c r="B47" s="58"/>
      <c r="C47" s="59"/>
      <c r="D47" s="92"/>
      <c r="E47" s="27"/>
      <c r="F47" s="58"/>
      <c r="G47" s="58"/>
      <c r="H47" s="28"/>
      <c r="I47" s="27"/>
      <c r="J47" s="34"/>
      <c r="K47" s="60"/>
      <c r="L47" s="76">
        <f t="shared" si="0"/>
        <v>0</v>
      </c>
      <c r="M47" s="94" t="str">
        <f t="shared" si="3"/>
        <v/>
      </c>
      <c r="N47" s="85"/>
      <c r="O47" s="45"/>
      <c r="P47" s="45"/>
      <c r="Q47" s="45"/>
      <c r="R47" s="29"/>
      <c r="S47" s="45"/>
      <c r="T47" s="45"/>
      <c r="U47" s="45"/>
      <c r="V47" s="45"/>
      <c r="W47" s="45"/>
      <c r="X47" s="71"/>
      <c r="Y47" s="20"/>
      <c r="Z47" s="17" t="str">
        <f t="shared" si="1"/>
        <v/>
      </c>
      <c r="AA47" s="21">
        <f t="shared" si="6"/>
        <v>0</v>
      </c>
      <c r="AB47" s="21" t="str">
        <f t="shared" si="7"/>
        <v/>
      </c>
      <c r="AC47" s="23"/>
      <c r="AD47" s="17" t="str">
        <f t="shared" si="2"/>
        <v/>
      </c>
      <c r="AE47" s="23"/>
      <c r="AF47" s="18" t="str">
        <f t="shared" si="4"/>
        <v/>
      </c>
      <c r="AG47" s="24"/>
      <c r="AH47" s="25" t="str">
        <f t="shared" si="5"/>
        <v/>
      </c>
    </row>
    <row r="48" spans="2:34" x14ac:dyDescent="0.3">
      <c r="B48" s="58"/>
      <c r="C48" s="59"/>
      <c r="D48" s="92"/>
      <c r="E48" s="27"/>
      <c r="F48" s="58"/>
      <c r="G48" s="58"/>
      <c r="H48" s="28"/>
      <c r="I48" s="27"/>
      <c r="J48" s="34"/>
      <c r="K48" s="60"/>
      <c r="L48" s="76">
        <f t="shared" si="0"/>
        <v>0</v>
      </c>
      <c r="M48" s="94" t="str">
        <f t="shared" si="3"/>
        <v/>
      </c>
      <c r="N48" s="85"/>
      <c r="O48" s="45"/>
      <c r="P48" s="45"/>
      <c r="Q48" s="45"/>
      <c r="R48" s="29"/>
      <c r="S48" s="45"/>
      <c r="T48" s="45"/>
      <c r="U48" s="45"/>
      <c r="V48" s="45"/>
      <c r="W48" s="45"/>
      <c r="X48" s="71"/>
      <c r="Y48" s="20"/>
      <c r="Z48" s="17" t="str">
        <f t="shared" si="1"/>
        <v/>
      </c>
      <c r="AA48" s="21">
        <f t="shared" si="6"/>
        <v>0</v>
      </c>
      <c r="AB48" s="21" t="str">
        <f t="shared" si="7"/>
        <v/>
      </c>
      <c r="AC48" s="23"/>
      <c r="AD48" s="17" t="str">
        <f t="shared" si="2"/>
        <v/>
      </c>
      <c r="AE48" s="23"/>
      <c r="AF48" s="18" t="str">
        <f t="shared" si="4"/>
        <v/>
      </c>
      <c r="AG48" s="24"/>
      <c r="AH48" s="25" t="str">
        <f t="shared" si="5"/>
        <v/>
      </c>
    </row>
    <row r="49" spans="2:34" x14ac:dyDescent="0.3">
      <c r="B49" s="58"/>
      <c r="C49" s="59"/>
      <c r="D49" s="92"/>
      <c r="E49" s="27"/>
      <c r="F49" s="58"/>
      <c r="G49" s="58"/>
      <c r="H49" s="28"/>
      <c r="I49" s="27"/>
      <c r="J49" s="34"/>
      <c r="K49" s="60"/>
      <c r="L49" s="76">
        <f t="shared" si="0"/>
        <v>0</v>
      </c>
      <c r="M49" s="94" t="str">
        <f t="shared" si="3"/>
        <v/>
      </c>
      <c r="N49" s="85"/>
      <c r="O49" s="45"/>
      <c r="P49" s="45"/>
      <c r="Q49" s="45"/>
      <c r="R49" s="29"/>
      <c r="S49" s="45"/>
      <c r="T49" s="45"/>
      <c r="U49" s="45"/>
      <c r="V49" s="45"/>
      <c r="W49" s="45"/>
      <c r="X49" s="71"/>
      <c r="Y49" s="20"/>
      <c r="Z49" s="17" t="str">
        <f t="shared" si="1"/>
        <v/>
      </c>
      <c r="AA49" s="21">
        <f t="shared" si="6"/>
        <v>0</v>
      </c>
      <c r="AB49" s="21" t="str">
        <f t="shared" si="7"/>
        <v/>
      </c>
      <c r="AC49" s="23"/>
      <c r="AD49" s="17" t="str">
        <f t="shared" si="2"/>
        <v/>
      </c>
      <c r="AE49" s="23"/>
      <c r="AF49" s="18" t="str">
        <f t="shared" si="4"/>
        <v/>
      </c>
      <c r="AG49" s="24"/>
      <c r="AH49" s="25" t="str">
        <f t="shared" si="5"/>
        <v/>
      </c>
    </row>
    <row r="50" spans="2:34" x14ac:dyDescent="0.3">
      <c r="B50" s="58"/>
      <c r="C50" s="59"/>
      <c r="D50" s="92"/>
      <c r="E50" s="27"/>
      <c r="F50" s="58"/>
      <c r="G50" s="58"/>
      <c r="H50" s="28"/>
      <c r="I50" s="27"/>
      <c r="J50" s="34"/>
      <c r="K50" s="60"/>
      <c r="L50" s="76">
        <f t="shared" si="0"/>
        <v>0</v>
      </c>
      <c r="M50" s="94" t="str">
        <f t="shared" si="3"/>
        <v/>
      </c>
      <c r="N50" s="85"/>
      <c r="O50" s="45"/>
      <c r="P50" s="45"/>
      <c r="Q50" s="45"/>
      <c r="R50" s="29"/>
      <c r="S50" s="45"/>
      <c r="T50" s="45"/>
      <c r="U50" s="45"/>
      <c r="V50" s="45"/>
      <c r="W50" s="45"/>
      <c r="X50" s="71"/>
      <c r="Y50" s="20"/>
      <c r="Z50" s="17" t="str">
        <f t="shared" si="1"/>
        <v/>
      </c>
      <c r="AA50" s="21">
        <f t="shared" si="6"/>
        <v>0</v>
      </c>
      <c r="AB50" s="21" t="str">
        <f t="shared" si="7"/>
        <v/>
      </c>
      <c r="AC50" s="23"/>
      <c r="AD50" s="17" t="str">
        <f t="shared" si="2"/>
        <v/>
      </c>
      <c r="AE50" s="23"/>
      <c r="AF50" s="18" t="str">
        <f t="shared" si="4"/>
        <v/>
      </c>
      <c r="AG50" s="24"/>
      <c r="AH50" s="25" t="str">
        <f t="shared" si="5"/>
        <v/>
      </c>
    </row>
    <row r="51" spans="2:34" x14ac:dyDescent="0.3">
      <c r="B51" s="58"/>
      <c r="C51" s="59"/>
      <c r="D51" s="92"/>
      <c r="E51" s="27"/>
      <c r="F51" s="58"/>
      <c r="G51" s="58"/>
      <c r="H51" s="28"/>
      <c r="I51" s="27"/>
      <c r="J51" s="34"/>
      <c r="K51" s="60"/>
      <c r="L51" s="76">
        <f t="shared" si="0"/>
        <v>0</v>
      </c>
      <c r="M51" s="94" t="str">
        <f t="shared" si="3"/>
        <v/>
      </c>
      <c r="N51" s="85"/>
      <c r="O51" s="45"/>
      <c r="P51" s="45"/>
      <c r="Q51" s="45"/>
      <c r="R51" s="29"/>
      <c r="S51" s="45"/>
      <c r="T51" s="45"/>
      <c r="U51" s="45"/>
      <c r="V51" s="45"/>
      <c r="W51" s="45"/>
      <c r="X51" s="71"/>
      <c r="Y51" s="20"/>
      <c r="Z51" s="17" t="str">
        <f t="shared" si="1"/>
        <v/>
      </c>
      <c r="AA51" s="21">
        <f t="shared" si="6"/>
        <v>0</v>
      </c>
      <c r="AB51" s="21" t="str">
        <f t="shared" si="7"/>
        <v/>
      </c>
      <c r="AC51" s="23"/>
      <c r="AD51" s="17" t="str">
        <f t="shared" si="2"/>
        <v/>
      </c>
      <c r="AE51" s="23"/>
      <c r="AF51" s="18" t="str">
        <f t="shared" si="4"/>
        <v/>
      </c>
      <c r="AG51" s="24"/>
      <c r="AH51" s="25" t="str">
        <f t="shared" si="5"/>
        <v/>
      </c>
    </row>
    <row r="52" spans="2:34" x14ac:dyDescent="0.3"/>
    <row r="53" spans="2:34" x14ac:dyDescent="0.3"/>
  </sheetData>
  <sheetProtection algorithmName="SHA-512" hashValue="PP1G1t3yfssPwkPD00B1B8QWeuvDGrOZ6ZI8JrlK5ul2mZ4v/1wQy4EGWK498SO4GLNG/g6LszuvkEc7nUcu2g==" saltValue="j0qCg46dNASiPAZH0SdGiw==" spinCount="100000" sheet="1" objects="1" selectLockedCells="1"/>
  <conditionalFormatting sqref="C22:C51">
    <cfRule type="duplicateValues" dxfId="5" priority="1"/>
    <cfRule type="expression" dxfId="4" priority="4">
      <formula>$B22="New"</formula>
    </cfRule>
  </conditionalFormatting>
  <conditionalFormatting sqref="F1:G2 F4:G7 G3 F17:G1048576 G8:G16">
    <cfRule type="duplicateValues" dxfId="3" priority="42"/>
  </conditionalFormatting>
  <conditionalFormatting sqref="O19 O20:W20">
    <cfRule type="expression" dxfId="2" priority="38">
      <formula>$O$19&lt;&gt;""</formula>
    </cfRule>
  </conditionalFormatting>
  <conditionalFormatting sqref="O22:W51">
    <cfRule type="expression" dxfId="1" priority="35">
      <formula>$B22="New"</formula>
    </cfRule>
  </conditionalFormatting>
  <conditionalFormatting sqref="X22:X51">
    <cfRule type="expression" dxfId="0" priority="2">
      <formula>W22="Other, please elaborate ---&gt;"</formula>
    </cfRule>
  </conditionalFormatting>
  <dataValidations count="2">
    <dataValidation type="list" allowBlank="1" showInputMessage="1" showErrorMessage="1" sqref="U22:U51" xr:uid="{A7F55F0D-D553-451A-A39E-B9D23AF7D943}">
      <formula1>INDIRECT(CONCATENATE(SUBSTITUTE($S22," ","_"),"_ST"))</formula1>
    </dataValidation>
    <dataValidation type="list" allowBlank="1" showInputMessage="1" showErrorMessage="1" sqref="T22:T51" xr:uid="{00E54E49-5514-4F56-8068-1315FB53DDF9}">
      <formula1>INDIRECT(SUBSTITUTE($S22," ","_"))</formula1>
    </dataValidation>
  </dataValidations>
  <pageMargins left="0.7" right="0.7" top="0.75" bottom="0.75" header="0.3" footer="0.3"/>
  <pageSetup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F6EDB18-62CE-49EC-8BB2-FCCF4068094C}">
          <x14:formula1>
            <xm:f>Data!$E$3:$E$4</xm:f>
          </x14:formula1>
          <xm:sqref>L14:N14</xm:sqref>
        </x14:dataValidation>
        <x14:dataValidation type="list" allowBlank="1" showInputMessage="1" showErrorMessage="1" xr:uid="{B39630FA-EFE3-4622-A784-A4D5F2DB3E9F}">
          <x14:formula1>
            <xm:f>Data!$F$3:$F$4</xm:f>
          </x14:formula1>
          <xm:sqref>L16:N16 L18:N18</xm:sqref>
        </x14:dataValidation>
        <x14:dataValidation type="list" allowBlank="1" showInputMessage="1" showErrorMessage="1" xr:uid="{B6D2F19A-3057-4CAA-86D7-0B19A6A27FC5}">
          <x14:formula1>
            <xm:f>Data!$I$3:$I$5</xm:f>
          </x14:formula1>
          <xm:sqref>S22:S51</xm:sqref>
        </x14:dataValidation>
        <x14:dataValidation type="list" allowBlank="1" showInputMessage="1" showErrorMessage="1" xr:uid="{33CD7A57-59BD-4FAD-BB7E-C7E8FBAD196F}">
          <x14:formula1>
            <xm:f>Data!$P$3:$P$8</xm:f>
          </x14:formula1>
          <xm:sqref>V22:V51</xm:sqref>
        </x14:dataValidation>
        <x14:dataValidation type="list" allowBlank="1" showInputMessage="1" showErrorMessage="1" xr:uid="{3DD9A814-2342-4CDB-9E85-E2CBCF65BBA0}">
          <x14:formula1>
            <xm:f>Data!$H$3:$H$99</xm:f>
          </x14:formula1>
          <xm:sqref>P22:P51</xm:sqref>
        </x14:dataValidation>
        <x14:dataValidation type="list" allowBlank="1" showInputMessage="1" showErrorMessage="1" xr:uid="{531D76A6-B278-4CD6-ACE4-FC48C8048EC7}">
          <x14:formula1>
            <xm:f>Data!$G$3:$G$4</xm:f>
          </x14:formula1>
          <xm:sqref>B22:B51</xm:sqref>
        </x14:dataValidation>
        <x14:dataValidation type="list" allowBlank="1" showInputMessage="1" showErrorMessage="1" xr:uid="{5C1139D3-4CB6-4EE9-9A56-01971A87EC3A}">
          <x14:formula1>
            <xm:f>Data!$B$3:$B$10</xm:f>
          </x14:formula1>
          <xm:sqref>D8</xm:sqref>
        </x14:dataValidation>
        <x14:dataValidation type="list" allowBlank="1" showInputMessage="1" showErrorMessage="1" xr:uid="{99EB46AE-1960-46E1-984B-8215B626C57E}">
          <x14:formula1>
            <xm:f>Data!$C$3:$C$5</xm:f>
          </x14:formula1>
          <xm:sqref>G14</xm:sqref>
        </x14:dataValidation>
        <x14:dataValidation type="list" allowBlank="1" showInputMessage="1" showErrorMessage="1" xr:uid="{61701430-AC83-44FF-B520-D05C4BE8A8A0}">
          <x14:formula1>
            <xm:f>Data!$D$3:$D$10</xm:f>
          </x14:formula1>
          <xm:sqref>G16</xm:sqref>
        </x14:dataValidation>
        <x14:dataValidation type="list" allowBlank="1" showInputMessage="1" showErrorMessage="1" xr:uid="{BBBAD7C5-55C3-40C9-BC2D-CC711259BE23}">
          <x14:formula1>
            <xm:f>Data!$Q$3:$Q$12</xm:f>
          </x14:formula1>
          <xm:sqref>W22:W51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C80DC-5F16-4A63-8DBF-D13CDD6E0923}">
  <dimension ref="B2:Q99"/>
  <sheetViews>
    <sheetView workbookViewId="0"/>
  </sheetViews>
  <sheetFormatPr defaultRowHeight="14.4" x14ac:dyDescent="0.3"/>
  <cols>
    <col min="2" max="2" width="33" bestFit="1" customWidth="1"/>
    <col min="3" max="3" width="10.44140625" bestFit="1" customWidth="1"/>
    <col min="4" max="4" width="9.44140625" bestFit="1" customWidth="1"/>
    <col min="5" max="5" width="29.109375" bestFit="1" customWidth="1"/>
    <col min="6" max="6" width="24.5546875" bestFit="1" customWidth="1"/>
    <col min="7" max="7" width="23.88671875" bestFit="1" customWidth="1"/>
    <col min="8" max="8" width="24.5546875" customWidth="1"/>
    <col min="9" max="9" width="17.44140625" bestFit="1" customWidth="1"/>
    <col min="10" max="10" width="23" bestFit="1" customWidth="1"/>
    <col min="11" max="11" width="24" bestFit="1" customWidth="1"/>
    <col min="12" max="12" width="20.5546875" bestFit="1" customWidth="1"/>
    <col min="13" max="13" width="19.109375" bestFit="1" customWidth="1"/>
    <col min="14" max="14" width="27.6640625" bestFit="1" customWidth="1"/>
    <col min="15" max="15" width="24.33203125" bestFit="1" customWidth="1"/>
    <col min="16" max="16" width="17.6640625" customWidth="1"/>
    <col min="17" max="17" width="26.44140625" customWidth="1"/>
  </cols>
  <sheetData>
    <row r="2" spans="2:17" x14ac:dyDescent="0.3">
      <c r="B2" s="16" t="s">
        <v>28</v>
      </c>
      <c r="C2" s="16" t="s">
        <v>5</v>
      </c>
      <c r="D2" s="16" t="s">
        <v>14</v>
      </c>
      <c r="E2" s="16" t="s">
        <v>15</v>
      </c>
      <c r="F2" s="16" t="s">
        <v>7</v>
      </c>
      <c r="G2" s="16" t="s">
        <v>258</v>
      </c>
      <c r="H2" s="16" t="s">
        <v>160</v>
      </c>
      <c r="I2" s="16" t="s">
        <v>50</v>
      </c>
      <c r="J2" s="16" t="s">
        <v>150</v>
      </c>
      <c r="K2" s="16" t="s">
        <v>151</v>
      </c>
      <c r="L2" s="16" t="s">
        <v>152</v>
      </c>
      <c r="M2" s="16" t="s">
        <v>70</v>
      </c>
      <c r="N2" s="16" t="s">
        <v>71</v>
      </c>
      <c r="O2" s="16" t="s">
        <v>72</v>
      </c>
      <c r="P2" s="16" t="s">
        <v>153</v>
      </c>
      <c r="Q2" s="16" t="s">
        <v>269</v>
      </c>
    </row>
    <row r="3" spans="2:17" x14ac:dyDescent="0.3">
      <c r="B3" t="s">
        <v>33</v>
      </c>
      <c r="C3" t="s">
        <v>37</v>
      </c>
      <c r="D3" t="s">
        <v>40</v>
      </c>
      <c r="E3" t="s">
        <v>48</v>
      </c>
      <c r="F3" t="s">
        <v>48</v>
      </c>
      <c r="G3" t="s">
        <v>259</v>
      </c>
      <c r="H3" t="s">
        <v>184</v>
      </c>
      <c r="I3" t="s">
        <v>51</v>
      </c>
      <c r="J3" t="s">
        <v>67</v>
      </c>
      <c r="K3" t="s">
        <v>65</v>
      </c>
      <c r="L3" t="s">
        <v>54</v>
      </c>
      <c r="M3" t="s">
        <v>73</v>
      </c>
      <c r="N3" t="s">
        <v>117</v>
      </c>
      <c r="O3" t="s">
        <v>140</v>
      </c>
      <c r="P3" t="s">
        <v>154</v>
      </c>
      <c r="Q3" t="s">
        <v>270</v>
      </c>
    </row>
    <row r="4" spans="2:17" x14ac:dyDescent="0.3">
      <c r="B4" t="s">
        <v>29</v>
      </c>
      <c r="C4" t="s">
        <v>39</v>
      </c>
      <c r="D4" t="s">
        <v>41</v>
      </c>
      <c r="E4" t="s">
        <v>49</v>
      </c>
      <c r="F4" t="s">
        <v>49</v>
      </c>
      <c r="G4" t="s">
        <v>260</v>
      </c>
      <c r="H4" t="s">
        <v>161</v>
      </c>
      <c r="I4" t="s">
        <v>53</v>
      </c>
      <c r="J4" t="s">
        <v>68</v>
      </c>
      <c r="K4" t="s">
        <v>57</v>
      </c>
      <c r="L4" t="s">
        <v>56</v>
      </c>
      <c r="M4" t="s">
        <v>74</v>
      </c>
      <c r="N4" t="s">
        <v>118</v>
      </c>
      <c r="O4" t="s">
        <v>141</v>
      </c>
      <c r="P4" t="s">
        <v>155</v>
      </c>
      <c r="Q4" t="s">
        <v>271</v>
      </c>
    </row>
    <row r="5" spans="2:17" x14ac:dyDescent="0.3">
      <c r="B5" t="s">
        <v>30</v>
      </c>
      <c r="C5" t="s">
        <v>38</v>
      </c>
      <c r="D5" t="s">
        <v>42</v>
      </c>
      <c r="G5" t="s">
        <v>261</v>
      </c>
      <c r="H5" t="s">
        <v>162</v>
      </c>
      <c r="I5" t="s">
        <v>52</v>
      </c>
      <c r="J5" t="s">
        <v>69</v>
      </c>
      <c r="K5" t="s">
        <v>66</v>
      </c>
      <c r="M5" t="s">
        <v>75</v>
      </c>
      <c r="N5" t="s">
        <v>65</v>
      </c>
      <c r="O5" t="s">
        <v>142</v>
      </c>
      <c r="P5" t="s">
        <v>159</v>
      </c>
      <c r="Q5" t="s">
        <v>272</v>
      </c>
    </row>
    <row r="6" spans="2:17" x14ac:dyDescent="0.3">
      <c r="B6" t="s">
        <v>31</v>
      </c>
      <c r="D6" t="s">
        <v>43</v>
      </c>
      <c r="H6" t="s">
        <v>164</v>
      </c>
      <c r="J6" t="s">
        <v>58</v>
      </c>
      <c r="K6" t="s">
        <v>55</v>
      </c>
      <c r="M6" t="s">
        <v>76</v>
      </c>
      <c r="N6" t="s">
        <v>119</v>
      </c>
      <c r="O6" t="s">
        <v>143</v>
      </c>
      <c r="P6" t="s">
        <v>156</v>
      </c>
      <c r="Q6" t="s">
        <v>273</v>
      </c>
    </row>
    <row r="7" spans="2:17" x14ac:dyDescent="0.3">
      <c r="B7" t="s">
        <v>32</v>
      </c>
      <c r="D7" t="s">
        <v>44</v>
      </c>
      <c r="H7" t="s">
        <v>163</v>
      </c>
      <c r="J7" t="s">
        <v>60</v>
      </c>
      <c r="M7" t="s">
        <v>77</v>
      </c>
      <c r="N7" t="s">
        <v>120</v>
      </c>
      <c r="O7" t="s">
        <v>144</v>
      </c>
      <c r="P7" t="s">
        <v>157</v>
      </c>
      <c r="Q7" t="s">
        <v>274</v>
      </c>
    </row>
    <row r="8" spans="2:17" x14ac:dyDescent="0.3">
      <c r="B8" t="s">
        <v>34</v>
      </c>
      <c r="D8" t="s">
        <v>45</v>
      </c>
      <c r="H8" t="s">
        <v>171</v>
      </c>
      <c r="J8" t="s">
        <v>59</v>
      </c>
      <c r="M8" t="s">
        <v>78</v>
      </c>
      <c r="N8" t="s">
        <v>121</v>
      </c>
      <c r="O8" t="s">
        <v>145</v>
      </c>
      <c r="P8" t="s">
        <v>158</v>
      </c>
      <c r="Q8" t="s">
        <v>275</v>
      </c>
    </row>
    <row r="9" spans="2:17" x14ac:dyDescent="0.3">
      <c r="B9" t="s">
        <v>36</v>
      </c>
      <c r="D9" t="s">
        <v>46</v>
      </c>
      <c r="H9" t="s">
        <v>166</v>
      </c>
      <c r="J9" t="s">
        <v>61</v>
      </c>
      <c r="M9" t="s">
        <v>79</v>
      </c>
      <c r="N9" t="s">
        <v>122</v>
      </c>
      <c r="O9" t="s">
        <v>146</v>
      </c>
      <c r="Q9" t="s">
        <v>276</v>
      </c>
    </row>
    <row r="10" spans="2:17" x14ac:dyDescent="0.3">
      <c r="B10" t="s">
        <v>35</v>
      </c>
      <c r="D10" t="s">
        <v>47</v>
      </c>
      <c r="H10" t="s">
        <v>167</v>
      </c>
      <c r="J10" t="s">
        <v>62</v>
      </c>
      <c r="M10" t="s">
        <v>80</v>
      </c>
      <c r="N10" t="s">
        <v>123</v>
      </c>
      <c r="O10" t="s">
        <v>82</v>
      </c>
      <c r="Q10" t="s">
        <v>277</v>
      </c>
    </row>
    <row r="11" spans="2:17" x14ac:dyDescent="0.3">
      <c r="H11" t="s">
        <v>172</v>
      </c>
      <c r="J11" t="s">
        <v>63</v>
      </c>
      <c r="M11" t="s">
        <v>81</v>
      </c>
      <c r="N11" t="s">
        <v>124</v>
      </c>
      <c r="O11" t="s">
        <v>147</v>
      </c>
      <c r="Q11" t="s">
        <v>278</v>
      </c>
    </row>
    <row r="12" spans="2:17" x14ac:dyDescent="0.3">
      <c r="H12" t="s">
        <v>169</v>
      </c>
      <c r="M12" t="s">
        <v>82</v>
      </c>
      <c r="N12" t="s">
        <v>125</v>
      </c>
      <c r="O12" t="s">
        <v>148</v>
      </c>
      <c r="Q12" t="s">
        <v>279</v>
      </c>
    </row>
    <row r="13" spans="2:17" x14ac:dyDescent="0.3">
      <c r="H13" t="s">
        <v>165</v>
      </c>
      <c r="M13" t="s">
        <v>83</v>
      </c>
      <c r="N13" t="s">
        <v>126</v>
      </c>
      <c r="O13" t="s">
        <v>149</v>
      </c>
    </row>
    <row r="14" spans="2:17" x14ac:dyDescent="0.3">
      <c r="H14" t="s">
        <v>170</v>
      </c>
      <c r="M14" t="s">
        <v>84</v>
      </c>
      <c r="N14" t="s">
        <v>127</v>
      </c>
    </row>
    <row r="15" spans="2:17" x14ac:dyDescent="0.3">
      <c r="H15" t="s">
        <v>168</v>
      </c>
      <c r="M15" t="s">
        <v>85</v>
      </c>
      <c r="N15" t="s">
        <v>128</v>
      </c>
    </row>
    <row r="16" spans="2:17" x14ac:dyDescent="0.3">
      <c r="H16" t="s">
        <v>173</v>
      </c>
      <c r="M16" t="s">
        <v>86</v>
      </c>
      <c r="N16" t="s">
        <v>129</v>
      </c>
    </row>
    <row r="17" spans="8:14" x14ac:dyDescent="0.3">
      <c r="H17" t="s">
        <v>175</v>
      </c>
      <c r="M17" t="s">
        <v>87</v>
      </c>
      <c r="N17" t="s">
        <v>130</v>
      </c>
    </row>
    <row r="18" spans="8:14" x14ac:dyDescent="0.3">
      <c r="H18" t="s">
        <v>176</v>
      </c>
      <c r="M18" t="s">
        <v>88</v>
      </c>
      <c r="N18" t="s">
        <v>131</v>
      </c>
    </row>
    <row r="19" spans="8:14" x14ac:dyDescent="0.3">
      <c r="H19" t="s">
        <v>177</v>
      </c>
      <c r="M19" t="s">
        <v>89</v>
      </c>
      <c r="N19" t="s">
        <v>132</v>
      </c>
    </row>
    <row r="20" spans="8:14" x14ac:dyDescent="0.3">
      <c r="H20" t="s">
        <v>197</v>
      </c>
      <c r="M20" t="s">
        <v>90</v>
      </c>
      <c r="N20" t="s">
        <v>133</v>
      </c>
    </row>
    <row r="21" spans="8:14" x14ac:dyDescent="0.3">
      <c r="H21" t="s">
        <v>178</v>
      </c>
      <c r="M21" t="s">
        <v>91</v>
      </c>
      <c r="N21" t="s">
        <v>134</v>
      </c>
    </row>
    <row r="22" spans="8:14" x14ac:dyDescent="0.3">
      <c r="H22" t="s">
        <v>179</v>
      </c>
      <c r="M22" t="s">
        <v>92</v>
      </c>
      <c r="N22" t="s">
        <v>135</v>
      </c>
    </row>
    <row r="23" spans="8:14" x14ac:dyDescent="0.3">
      <c r="H23" t="s">
        <v>180</v>
      </c>
      <c r="M23" t="s">
        <v>93</v>
      </c>
      <c r="N23" t="s">
        <v>136</v>
      </c>
    </row>
    <row r="24" spans="8:14" x14ac:dyDescent="0.3">
      <c r="H24" t="s">
        <v>182</v>
      </c>
      <c r="M24" t="s">
        <v>94</v>
      </c>
      <c r="N24" t="s">
        <v>137</v>
      </c>
    </row>
    <row r="25" spans="8:14" x14ac:dyDescent="0.3">
      <c r="H25" t="s">
        <v>183</v>
      </c>
      <c r="M25" t="s">
        <v>95</v>
      </c>
      <c r="N25" t="s">
        <v>138</v>
      </c>
    </row>
    <row r="26" spans="8:14" x14ac:dyDescent="0.3">
      <c r="H26" t="s">
        <v>241</v>
      </c>
      <c r="M26" t="s">
        <v>96</v>
      </c>
      <c r="N26" t="s">
        <v>139</v>
      </c>
    </row>
    <row r="27" spans="8:14" x14ac:dyDescent="0.3">
      <c r="H27" t="s">
        <v>185</v>
      </c>
      <c r="M27" t="s">
        <v>97</v>
      </c>
      <c r="N27" t="s">
        <v>64</v>
      </c>
    </row>
    <row r="28" spans="8:14" x14ac:dyDescent="0.3">
      <c r="H28" t="s">
        <v>187</v>
      </c>
      <c r="M28" t="s">
        <v>98</v>
      </c>
    </row>
    <row r="29" spans="8:14" x14ac:dyDescent="0.3">
      <c r="H29" t="s">
        <v>189</v>
      </c>
      <c r="M29" t="s">
        <v>99</v>
      </c>
    </row>
    <row r="30" spans="8:14" x14ac:dyDescent="0.3">
      <c r="H30" t="s">
        <v>188</v>
      </c>
      <c r="M30" t="s">
        <v>11</v>
      </c>
    </row>
    <row r="31" spans="8:14" x14ac:dyDescent="0.3">
      <c r="H31" t="s">
        <v>190</v>
      </c>
      <c r="M31" t="s">
        <v>100</v>
      </c>
    </row>
    <row r="32" spans="8:14" x14ac:dyDescent="0.3">
      <c r="H32" t="s">
        <v>192</v>
      </c>
      <c r="M32" t="s">
        <v>101</v>
      </c>
    </row>
    <row r="33" spans="8:13" x14ac:dyDescent="0.3">
      <c r="H33" t="s">
        <v>181</v>
      </c>
      <c r="M33" t="s">
        <v>102</v>
      </c>
    </row>
    <row r="34" spans="8:13" x14ac:dyDescent="0.3">
      <c r="H34" t="s">
        <v>193</v>
      </c>
      <c r="M34" t="s">
        <v>103</v>
      </c>
    </row>
    <row r="35" spans="8:13" x14ac:dyDescent="0.3">
      <c r="H35" t="s">
        <v>194</v>
      </c>
      <c r="M35" t="s">
        <v>104</v>
      </c>
    </row>
    <row r="36" spans="8:13" x14ac:dyDescent="0.3">
      <c r="H36" t="s">
        <v>195</v>
      </c>
      <c r="M36" t="s">
        <v>105</v>
      </c>
    </row>
    <row r="37" spans="8:13" x14ac:dyDescent="0.3">
      <c r="H37" t="s">
        <v>198</v>
      </c>
      <c r="M37" t="s">
        <v>106</v>
      </c>
    </row>
    <row r="38" spans="8:13" x14ac:dyDescent="0.3">
      <c r="H38" t="s">
        <v>196</v>
      </c>
      <c r="M38" t="s">
        <v>107</v>
      </c>
    </row>
    <row r="39" spans="8:13" x14ac:dyDescent="0.3">
      <c r="H39" t="s">
        <v>199</v>
      </c>
      <c r="M39" t="s">
        <v>108</v>
      </c>
    </row>
    <row r="40" spans="8:13" x14ac:dyDescent="0.3">
      <c r="H40" t="s">
        <v>203</v>
      </c>
      <c r="M40" t="s">
        <v>109</v>
      </c>
    </row>
    <row r="41" spans="8:13" x14ac:dyDescent="0.3">
      <c r="H41" t="s">
        <v>202</v>
      </c>
      <c r="M41" t="s">
        <v>110</v>
      </c>
    </row>
    <row r="42" spans="8:13" x14ac:dyDescent="0.3">
      <c r="H42" t="s">
        <v>200</v>
      </c>
      <c r="M42" t="s">
        <v>111</v>
      </c>
    </row>
    <row r="43" spans="8:13" x14ac:dyDescent="0.3">
      <c r="H43" t="s">
        <v>201</v>
      </c>
      <c r="M43" t="s">
        <v>112</v>
      </c>
    </row>
    <row r="44" spans="8:13" x14ac:dyDescent="0.3">
      <c r="H44" t="s">
        <v>204</v>
      </c>
      <c r="M44" t="s">
        <v>113</v>
      </c>
    </row>
    <row r="45" spans="8:13" x14ac:dyDescent="0.3">
      <c r="H45" t="s">
        <v>205</v>
      </c>
      <c r="M45" t="s">
        <v>114</v>
      </c>
    </row>
    <row r="46" spans="8:13" x14ac:dyDescent="0.3">
      <c r="H46" t="s">
        <v>206</v>
      </c>
      <c r="M46" t="s">
        <v>115</v>
      </c>
    </row>
    <row r="47" spans="8:13" x14ac:dyDescent="0.3">
      <c r="H47" t="s">
        <v>210</v>
      </c>
      <c r="M47" t="s">
        <v>116</v>
      </c>
    </row>
    <row r="48" spans="8:13" x14ac:dyDescent="0.3">
      <c r="H48" t="s">
        <v>207</v>
      </c>
      <c r="M48" t="s">
        <v>149</v>
      </c>
    </row>
    <row r="49" spans="8:8" x14ac:dyDescent="0.3">
      <c r="H49" t="s">
        <v>211</v>
      </c>
    </row>
    <row r="50" spans="8:8" x14ac:dyDescent="0.3">
      <c r="H50" t="s">
        <v>215</v>
      </c>
    </row>
    <row r="51" spans="8:8" x14ac:dyDescent="0.3">
      <c r="H51" t="s">
        <v>212</v>
      </c>
    </row>
    <row r="52" spans="8:8" x14ac:dyDescent="0.3">
      <c r="H52" t="s">
        <v>214</v>
      </c>
    </row>
    <row r="53" spans="8:8" x14ac:dyDescent="0.3">
      <c r="H53" t="s">
        <v>218</v>
      </c>
    </row>
    <row r="54" spans="8:8" x14ac:dyDescent="0.3">
      <c r="H54" t="s">
        <v>219</v>
      </c>
    </row>
    <row r="55" spans="8:8" x14ac:dyDescent="0.3">
      <c r="H55" t="s">
        <v>220</v>
      </c>
    </row>
    <row r="56" spans="8:8" x14ac:dyDescent="0.3">
      <c r="H56" t="s">
        <v>221</v>
      </c>
    </row>
    <row r="57" spans="8:8" x14ac:dyDescent="0.3">
      <c r="H57" t="s">
        <v>216</v>
      </c>
    </row>
    <row r="58" spans="8:8" x14ac:dyDescent="0.3">
      <c r="H58" t="s">
        <v>223</v>
      </c>
    </row>
    <row r="59" spans="8:8" x14ac:dyDescent="0.3">
      <c r="H59" t="s">
        <v>225</v>
      </c>
    </row>
    <row r="60" spans="8:8" x14ac:dyDescent="0.3">
      <c r="H60" t="s">
        <v>222</v>
      </c>
    </row>
    <row r="61" spans="8:8" x14ac:dyDescent="0.3">
      <c r="H61" t="s">
        <v>224</v>
      </c>
    </row>
    <row r="62" spans="8:8" x14ac:dyDescent="0.3">
      <c r="H62" t="s">
        <v>226</v>
      </c>
    </row>
    <row r="63" spans="8:8" x14ac:dyDescent="0.3">
      <c r="H63" t="s">
        <v>227</v>
      </c>
    </row>
    <row r="64" spans="8:8" x14ac:dyDescent="0.3">
      <c r="H64" t="s">
        <v>228</v>
      </c>
    </row>
    <row r="65" spans="8:8" x14ac:dyDescent="0.3">
      <c r="H65" t="s">
        <v>229</v>
      </c>
    </row>
    <row r="66" spans="8:8" x14ac:dyDescent="0.3">
      <c r="H66" t="s">
        <v>231</v>
      </c>
    </row>
    <row r="67" spans="8:8" x14ac:dyDescent="0.3">
      <c r="H67" t="s">
        <v>230</v>
      </c>
    </row>
    <row r="68" spans="8:8" x14ac:dyDescent="0.3">
      <c r="H68" t="s">
        <v>217</v>
      </c>
    </row>
    <row r="69" spans="8:8" x14ac:dyDescent="0.3">
      <c r="H69" t="s">
        <v>232</v>
      </c>
    </row>
    <row r="70" spans="8:8" x14ac:dyDescent="0.3">
      <c r="H70" t="s">
        <v>234</v>
      </c>
    </row>
    <row r="71" spans="8:8" x14ac:dyDescent="0.3">
      <c r="H71" t="s">
        <v>208</v>
      </c>
    </row>
    <row r="72" spans="8:8" x14ac:dyDescent="0.3">
      <c r="H72" t="s">
        <v>213</v>
      </c>
    </row>
    <row r="73" spans="8:8" x14ac:dyDescent="0.3">
      <c r="H73" t="s">
        <v>233</v>
      </c>
    </row>
    <row r="74" spans="8:8" x14ac:dyDescent="0.3">
      <c r="H74" t="s">
        <v>236</v>
      </c>
    </row>
    <row r="75" spans="8:8" x14ac:dyDescent="0.3">
      <c r="H75" t="s">
        <v>239</v>
      </c>
    </row>
    <row r="76" spans="8:8" x14ac:dyDescent="0.3">
      <c r="H76" t="s">
        <v>238</v>
      </c>
    </row>
    <row r="77" spans="8:8" x14ac:dyDescent="0.3">
      <c r="H77" t="s">
        <v>237</v>
      </c>
    </row>
    <row r="78" spans="8:8" x14ac:dyDescent="0.3">
      <c r="H78" t="s">
        <v>256</v>
      </c>
    </row>
    <row r="79" spans="8:8" x14ac:dyDescent="0.3">
      <c r="H79" t="s">
        <v>209</v>
      </c>
    </row>
    <row r="80" spans="8:8" x14ac:dyDescent="0.3">
      <c r="H80" t="s">
        <v>186</v>
      </c>
    </row>
    <row r="81" spans="8:8" x14ac:dyDescent="0.3">
      <c r="H81" t="s">
        <v>240</v>
      </c>
    </row>
    <row r="82" spans="8:8" x14ac:dyDescent="0.3">
      <c r="H82" t="s">
        <v>235</v>
      </c>
    </row>
    <row r="83" spans="8:8" x14ac:dyDescent="0.3">
      <c r="H83" t="s">
        <v>174</v>
      </c>
    </row>
    <row r="84" spans="8:8" x14ac:dyDescent="0.3">
      <c r="H84" t="s">
        <v>242</v>
      </c>
    </row>
    <row r="85" spans="8:8" x14ac:dyDescent="0.3">
      <c r="H85" t="s">
        <v>247</v>
      </c>
    </row>
    <row r="86" spans="8:8" x14ac:dyDescent="0.3">
      <c r="H86" t="s">
        <v>243</v>
      </c>
    </row>
    <row r="87" spans="8:8" x14ac:dyDescent="0.3">
      <c r="H87" t="s">
        <v>246</v>
      </c>
    </row>
    <row r="88" spans="8:8" x14ac:dyDescent="0.3">
      <c r="H88" t="s">
        <v>244</v>
      </c>
    </row>
    <row r="89" spans="8:8" x14ac:dyDescent="0.3">
      <c r="H89" t="s">
        <v>245</v>
      </c>
    </row>
    <row r="90" spans="8:8" x14ac:dyDescent="0.3">
      <c r="H90" t="s">
        <v>248</v>
      </c>
    </row>
    <row r="91" spans="8:8" x14ac:dyDescent="0.3">
      <c r="H91" t="s">
        <v>191</v>
      </c>
    </row>
    <row r="92" spans="8:8" x14ac:dyDescent="0.3">
      <c r="H92" t="s">
        <v>250</v>
      </c>
    </row>
    <row r="93" spans="8:8" x14ac:dyDescent="0.3">
      <c r="H93" t="s">
        <v>249</v>
      </c>
    </row>
    <row r="94" spans="8:8" x14ac:dyDescent="0.3">
      <c r="H94" t="s">
        <v>251</v>
      </c>
    </row>
    <row r="95" spans="8:8" x14ac:dyDescent="0.3">
      <c r="H95" t="s">
        <v>254</v>
      </c>
    </row>
    <row r="96" spans="8:8" x14ac:dyDescent="0.3">
      <c r="H96" t="s">
        <v>252</v>
      </c>
    </row>
    <row r="97" spans="8:8" x14ac:dyDescent="0.3">
      <c r="H97" t="s">
        <v>253</v>
      </c>
    </row>
    <row r="98" spans="8:8" x14ac:dyDescent="0.3">
      <c r="H98" t="s">
        <v>255</v>
      </c>
    </row>
    <row r="99" spans="8:8" x14ac:dyDescent="0.3">
      <c r="H99" t="s">
        <v>257</v>
      </c>
    </row>
  </sheetData>
  <sortState xmlns:xlrd2="http://schemas.microsoft.com/office/spreadsheetml/2017/richdata2" ref="H3:H100">
    <sortCondition ref="H3:H10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SWS SOF</vt:lpstr>
      <vt:lpstr>Data</vt:lpstr>
      <vt:lpstr>Grape_Based_Spirit</vt:lpstr>
      <vt:lpstr>Grape_Based_Spirit_ST</vt:lpstr>
      <vt:lpstr>'SWS SOF'!Print_Area</vt:lpstr>
      <vt:lpstr>Ready_to_Drink</vt:lpstr>
      <vt:lpstr>Ready_To_Drink_ST</vt:lpstr>
      <vt:lpstr>Wine</vt:lpstr>
      <vt:lpstr>Wine_ST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Nava Gonzalez</dc:creator>
  <cp:lastModifiedBy>Edgar Nava Gonzalez</cp:lastModifiedBy>
  <cp:lastPrinted>2025-01-20T16:24:20Z</cp:lastPrinted>
  <dcterms:created xsi:type="dcterms:W3CDTF">2024-11-21T19:20:20Z</dcterms:created>
  <dcterms:modified xsi:type="dcterms:W3CDTF">2026-04-15T20:05:24Z</dcterms:modified>
</cp:coreProperties>
</file>