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jocelyn_santiago_mbll_ca/Documents/2021 Folder/Application Forms/"/>
    </mc:Choice>
  </mc:AlternateContent>
  <xr:revisionPtr revIDLastSave="0" documentId="8_{EE7D2B52-FAE8-4394-8135-0A0BAF0F75C5}" xr6:coauthVersionLast="46" xr6:coauthVersionMax="46" xr10:uidLastSave="{00000000-0000-0000-0000-000000000000}"/>
  <workbookProtection workbookAlgorithmName="SHA-512" workbookHashValue="F90SAKtixXZPIwj9SnBPTnq16GbufySPIThgOeEojyKxAZlAKHC3eivtsfxFtJYRdA4VL91VWXlXbbZvpf1xuw==" workbookSaltValue="CLjzXxjIbRQ8eXwh6ZzRLw==" workbookSpinCount="100000" lockStructure="1"/>
  <bookViews>
    <workbookView xWindow="20370" yWindow="-2850" windowWidth="29040" windowHeight="15840" xr2:uid="{00000000-000D-0000-FFFF-FFFF00000000}"/>
  </bookViews>
  <sheets>
    <sheet name="Application" sheetId="1" r:id="rId1"/>
    <sheet name="Sheet2" sheetId="3" state="hidden" r:id="rId2"/>
    <sheet name="Sheet6" sheetId="7" state="hidden" r:id="rId3"/>
  </sheets>
  <definedNames>
    <definedName name="_Canada">Sheet2!$H$7:$H$19</definedName>
    <definedName name="Canada">Sheet2!$I$2:$I$22</definedName>
    <definedName name="Cider">Sheet2!$A$10:$A$12</definedName>
    <definedName name="Cider_Flavour">Sheet2!$A$54:$A$57</definedName>
    <definedName name="Closure_Type">Sheet2!$G$17:$G$23</definedName>
    <definedName name="Container_Type">Sheet2!$G$2:$G$7</definedName>
    <definedName name="Cooler_Flavour">Sheet2!$A$60:$A$65</definedName>
    <definedName name="Cooler_Malt_Based">Sheet2!$A$29:$A$33</definedName>
    <definedName name="Cooler_Spirit_Based">Sheet2!$A$15:$A$19</definedName>
    <definedName name="Cooler_Wine_Based">Sheet2!$A$22:$A$26</definedName>
    <definedName name="Country_of_Origin">Sheet2!$E$3:$E$119</definedName>
    <definedName name="Duties">Sheet2!$G$46:$G$48</definedName>
    <definedName name="Duties_Canada">Sheet2!$G$35:$G$36</definedName>
    <definedName name="Duties_International">Sheet2!$G$38</definedName>
    <definedName name="International">Sheet2!$I$25:$I$55</definedName>
    <definedName name="Item_Type">Sheet2!$A$2:$A$6</definedName>
    <definedName name="List_Type">Sheet2!$B$40:$B$44</definedName>
    <definedName name="MBLL_Source_Point">Sheet2!$H$2:$H$4</definedName>
    <definedName name="Non_Alcoholic">Sheet2!$A$37</definedName>
    <definedName name="Package_Material">Sheet2!$G$10:$G$14</definedName>
    <definedName name="Shelf_Group">Sheet2!$A$68:$A$69</definedName>
    <definedName name="Shelf_Group_Code">Sheet2!$B$68:$B$69</definedName>
    <definedName name="Shipping_Terms">Sheet2!$G$41:$G$43</definedName>
    <definedName name="Suppliers_Currency">Sheet2!$G$26:$G$32</definedName>
    <definedName name="USA">Sheet2!$J$2:$J$20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  <c r="C16" i="1"/>
  <c r="H34" i="1"/>
  <c r="L14" i="1"/>
  <c r="L12" i="1"/>
  <c r="M5" i="1"/>
  <c r="R32" i="1"/>
  <c r="L9" i="1"/>
  <c r="L7" i="1"/>
  <c r="Q26" i="1"/>
  <c r="N13" i="1"/>
  <c r="A7" i="1"/>
  <c r="J39" i="1"/>
  <c r="B23" i="1"/>
</calcChain>
</file>

<file path=xl/sharedStrings.xml><?xml version="1.0" encoding="utf-8"?>
<sst xmlns="http://schemas.openxmlformats.org/spreadsheetml/2006/main" count="450" uniqueCount="403">
  <si>
    <t>MANITOBA LIQUOR &amp; LOTTERIES</t>
  </si>
  <si>
    <t>Type:</t>
  </si>
  <si>
    <t>UPC/EAN/GTIN:</t>
  </si>
  <si>
    <t>Country of Origin:</t>
  </si>
  <si>
    <t>Full Product Name:</t>
  </si>
  <si>
    <t>Producer Name:</t>
  </si>
  <si>
    <t>Alcohol/volume:</t>
  </si>
  <si>
    <t>Container Type:</t>
  </si>
  <si>
    <t xml:space="preserve">Other Attributes: </t>
  </si>
  <si>
    <t>Container size (ml):</t>
  </si>
  <si>
    <t>Package Material:</t>
  </si>
  <si>
    <t>(Kosher, Gift Box, Gluten Free, Fair Trade, Organic, etc.) indicate all applicable attributes</t>
  </si>
  <si>
    <t>Containers per selling unit:</t>
  </si>
  <si>
    <t>Closure Type:</t>
  </si>
  <si>
    <t>Units per Shipping Case:</t>
  </si>
  <si>
    <t>SCC :</t>
  </si>
  <si>
    <t>Cases/Layer:</t>
  </si>
  <si>
    <t>Case weight (lbs):</t>
  </si>
  <si>
    <t>Kg</t>
  </si>
  <si>
    <t>Layers/Pallet:</t>
  </si>
  <si>
    <t>Empty weight (grams):</t>
  </si>
  <si>
    <t>Oz</t>
  </si>
  <si>
    <t>Full Pallet =</t>
  </si>
  <si>
    <t>cases</t>
  </si>
  <si>
    <t>Producer's website address:</t>
  </si>
  <si>
    <t>Tasting Notes:</t>
  </si>
  <si>
    <t>Flavoured</t>
  </si>
  <si>
    <t>Unit Cost:</t>
  </si>
  <si>
    <t>Firm Retail:</t>
  </si>
  <si>
    <t>Supplier's Currency:</t>
  </si>
  <si>
    <t>Duties:</t>
  </si>
  <si>
    <t>Pick up Location:</t>
  </si>
  <si>
    <t>Address:</t>
  </si>
  <si>
    <t>Shipping Terms:</t>
  </si>
  <si>
    <t xml:space="preserve">Indicate to whom MBLL is to make payment. If Agent is selected, a Letter of Authorization from the supplier must be on file for MBLL to issue payment.              
</t>
  </si>
  <si>
    <t>Payee:</t>
  </si>
  <si>
    <t>Payee/Supplier # (if known):</t>
  </si>
  <si>
    <t>City/Country:</t>
  </si>
  <si>
    <t>A letter of representation is required if not on file.</t>
  </si>
  <si>
    <t>Company:</t>
  </si>
  <si>
    <t>Phone Number:</t>
  </si>
  <si>
    <t>Contact Person:</t>
  </si>
  <si>
    <t>E-mail Address:</t>
  </si>
  <si>
    <t>Cider</t>
  </si>
  <si>
    <t>Bottle</t>
  </si>
  <si>
    <t>Can</t>
  </si>
  <si>
    <t>Keg</t>
  </si>
  <si>
    <t>Shot Glass</t>
  </si>
  <si>
    <t>Plastic</t>
  </si>
  <si>
    <t>Champagne Cork</t>
  </si>
  <si>
    <t>Cork</t>
  </si>
  <si>
    <t>Foil</t>
  </si>
  <si>
    <t>Sealer Top</t>
  </si>
  <si>
    <t>Spout</t>
  </si>
  <si>
    <t>Tab</t>
  </si>
  <si>
    <t xml:space="preserve">PRODUCT LISTING APPLICATION FORM </t>
  </si>
  <si>
    <t>REFRESHMENT BEVERAGE</t>
  </si>
  <si>
    <t>Apple</t>
  </si>
  <si>
    <t>Pear</t>
  </si>
  <si>
    <t>Non-Alcohol</t>
  </si>
  <si>
    <t>Canada</t>
  </si>
  <si>
    <t>Argentina</t>
  </si>
  <si>
    <t>Australia</t>
  </si>
  <si>
    <t>Chile</t>
  </si>
  <si>
    <t>France</t>
  </si>
  <si>
    <t>Germany</t>
  </si>
  <si>
    <t>Ireland</t>
  </si>
  <si>
    <t>Italy</t>
  </si>
  <si>
    <t>New Zealand</t>
  </si>
  <si>
    <t>Portugal</t>
  </si>
  <si>
    <t>South Africa</t>
  </si>
  <si>
    <t>Spain</t>
  </si>
  <si>
    <t>United Kingdom</t>
  </si>
  <si>
    <t>Antigua &amp; Barbuda</t>
  </si>
  <si>
    <t>Algeria</t>
  </si>
  <si>
    <t>Austria</t>
  </si>
  <si>
    <t>Bahamas</t>
  </si>
  <si>
    <t>Barbados</t>
  </si>
  <si>
    <t>Belgium</t>
  </si>
  <si>
    <t>Belize</t>
  </si>
  <si>
    <t>Bermuda</t>
  </si>
  <si>
    <t>Bosnia</t>
  </si>
  <si>
    <t>Brazil</t>
  </si>
  <si>
    <t>Bulgaria</t>
  </si>
  <si>
    <t>China</t>
  </si>
  <si>
    <t>Colombia</t>
  </si>
  <si>
    <t>Croatia</t>
  </si>
  <si>
    <t>Cuba</t>
  </si>
  <si>
    <t>Cyprus</t>
  </si>
  <si>
    <t>Czech Republic</t>
  </si>
  <si>
    <t>Denmark</t>
  </si>
  <si>
    <t>Dominican Republic</t>
  </si>
  <si>
    <t>El Salvador</t>
  </si>
  <si>
    <t>Estonia</t>
  </si>
  <si>
    <t>Ethiopia</t>
  </si>
  <si>
    <t>Finland</t>
  </si>
  <si>
    <t>Greece</t>
  </si>
  <si>
    <t>Guatemala</t>
  </si>
  <si>
    <t>Guyana</t>
  </si>
  <si>
    <t>Haiti</t>
  </si>
  <si>
    <t>Hungary</t>
  </si>
  <si>
    <t>Iceland</t>
  </si>
  <si>
    <t>India</t>
  </si>
  <si>
    <t>Israel</t>
  </si>
  <si>
    <t>Jamaica</t>
  </si>
  <si>
    <t>Japan</t>
  </si>
  <si>
    <t>Kazakhstan</t>
  </si>
  <si>
    <t>Kenya</t>
  </si>
  <si>
    <t>Laos</t>
  </si>
  <si>
    <t>Latvia</t>
  </si>
  <si>
    <t>Lebanon</t>
  </si>
  <si>
    <t>Lithuania</t>
  </si>
  <si>
    <t>Macedonia</t>
  </si>
  <si>
    <t>Martinique</t>
  </si>
  <si>
    <t>Mauritius</t>
  </si>
  <si>
    <t>Mexico</t>
  </si>
  <si>
    <t>Morocco</t>
  </si>
  <si>
    <t>Netherlands</t>
  </si>
  <si>
    <t>Nicaragua</t>
  </si>
  <si>
    <t>North Korea</t>
  </si>
  <si>
    <t>Norway</t>
  </si>
  <si>
    <t>Panama</t>
  </si>
  <si>
    <t>Peru</t>
  </si>
  <si>
    <t>Philippines</t>
  </si>
  <si>
    <t>Poland</t>
  </si>
  <si>
    <t>Puerto Rico</t>
  </si>
  <si>
    <t>Republic of Georgia</t>
  </si>
  <si>
    <t>Republic of Moldova</t>
  </si>
  <si>
    <t>Romania</t>
  </si>
  <si>
    <t>Russia</t>
  </si>
  <si>
    <t>Serbia &amp; Montenegro</t>
  </si>
  <si>
    <t>Singapore</t>
  </si>
  <si>
    <t>Slovakia</t>
  </si>
  <si>
    <t>Slovenia</t>
  </si>
  <si>
    <t>South Korea</t>
  </si>
  <si>
    <t>Sri Lanka</t>
  </si>
  <si>
    <t>Sweden</t>
  </si>
  <si>
    <t>Switzerland</t>
  </si>
  <si>
    <t>Thailand</t>
  </si>
  <si>
    <t>Trinidad and Tobago</t>
  </si>
  <si>
    <t>Tunisia</t>
  </si>
  <si>
    <t>Turkey</t>
  </si>
  <si>
    <t>Ukraine</t>
  </si>
  <si>
    <t>Uruguay</t>
  </si>
  <si>
    <t>Venezuela</t>
  </si>
  <si>
    <t>Vietnam</t>
  </si>
  <si>
    <t>Virgin Islands, British</t>
  </si>
  <si>
    <t>Virgin Islands, US</t>
  </si>
  <si>
    <t>West Indies</t>
  </si>
  <si>
    <t>Zimbabwe</t>
  </si>
  <si>
    <t>Arkansas</t>
  </si>
  <si>
    <t>Illinois</t>
  </si>
  <si>
    <t>Indiana</t>
  </si>
  <si>
    <t>Kentucky</t>
  </si>
  <si>
    <t>Maine</t>
  </si>
  <si>
    <t>Michigan</t>
  </si>
  <si>
    <t>Minnesota</t>
  </si>
  <si>
    <t>New Jersey</t>
  </si>
  <si>
    <t>New York</t>
  </si>
  <si>
    <t>Ohio</t>
  </si>
  <si>
    <t>Pennsylvania</t>
  </si>
  <si>
    <t>Tennessee</t>
  </si>
  <si>
    <t>Wisconsin</t>
  </si>
  <si>
    <t>Single Unit or Multi-Pack:</t>
  </si>
  <si>
    <t>Does this product contain caffeine?</t>
  </si>
  <si>
    <t>(product code - 8, 12 or 13 digits)</t>
  </si>
  <si>
    <r>
      <t xml:space="preserve">Case Cost </t>
    </r>
    <r>
      <rPr>
        <b/>
        <sz val="8"/>
        <color theme="1"/>
        <rFont val="Calibri"/>
        <family val="2"/>
        <scheme val="minor"/>
      </rPr>
      <t>(in supplier's currency)</t>
    </r>
    <r>
      <rPr>
        <b/>
        <sz val="10"/>
        <color theme="1"/>
        <rFont val="Calibri"/>
        <family val="2"/>
        <scheme val="minor"/>
      </rPr>
      <t>:</t>
    </r>
  </si>
  <si>
    <t>Payee Name:</t>
  </si>
  <si>
    <t>Agent # (if known):</t>
  </si>
  <si>
    <t>Canadian Dollar</t>
  </si>
  <si>
    <t>British Pound</t>
  </si>
  <si>
    <t>Australian Dollar</t>
  </si>
  <si>
    <t>New Zealand Dollar</t>
  </si>
  <si>
    <t>South Africa Rand</t>
  </si>
  <si>
    <t>Other</t>
  </si>
  <si>
    <t>Total mls per selling unit:</t>
  </si>
  <si>
    <t>Submitted for Listing Call:</t>
  </si>
  <si>
    <t>New Listing Application:</t>
  </si>
  <si>
    <t>Change to Existing Listing:</t>
  </si>
  <si>
    <t>ITEM#</t>
  </si>
  <si>
    <t>SETUP BY DATE:</t>
  </si>
  <si>
    <t>LIST TYPE:</t>
  </si>
  <si>
    <t>PROMOTION/SPECIAL NOTES:</t>
  </si>
  <si>
    <t>ITEM TYPE:</t>
  </si>
  <si>
    <t>BUYER #:</t>
  </si>
  <si>
    <t>ITEM SUBTYPE:</t>
  </si>
  <si>
    <t>ORDER BY:</t>
  </si>
  <si>
    <t>REQUESTED DELIVERY DATE:</t>
  </si>
  <si>
    <t>QUANTITY:</t>
  </si>
  <si>
    <t>CLASSIFICATION:</t>
  </si>
  <si>
    <t>SHELF GROUP:</t>
  </si>
  <si>
    <t>IMAGE ATTACHED:</t>
  </si>
  <si>
    <t>FAMILY GROUP:</t>
  </si>
  <si>
    <t>PRODUCER:</t>
  </si>
  <si>
    <t>UPC QUIZZED:</t>
  </si>
  <si>
    <t>SCC QUIZZED:</t>
  </si>
  <si>
    <t>DESCRIPTION 1 (MAX 30 CHARACTERS):</t>
  </si>
  <si>
    <t>DESCRIPTION 2 (MAX 30 CHARACTERS):</t>
  </si>
  <si>
    <t>KG CONVERTED</t>
  </si>
  <si>
    <t>LBS/CASE</t>
  </si>
  <si>
    <t>SEARCH TEXT (MAX 17 CHARACTERS):</t>
  </si>
  <si>
    <t>TASTING NOTE REVISIONS (IF ANY):</t>
  </si>
  <si>
    <t>FREIGHT CODE:</t>
  </si>
  <si>
    <t>CURRENCY:</t>
  </si>
  <si>
    <t>DUTIES:</t>
  </si>
  <si>
    <t>SUPPLIER #:</t>
  </si>
  <si>
    <t>AGENT #:</t>
  </si>
  <si>
    <t>CATEGORY MANAGEMENT SECTION</t>
  </si>
  <si>
    <t>List_Type</t>
  </si>
  <si>
    <t>Item_Type</t>
  </si>
  <si>
    <t>Coolers</t>
  </si>
  <si>
    <t>Hard Seltzers</t>
  </si>
  <si>
    <t>Hard Sodas</t>
  </si>
  <si>
    <t>Cocktails</t>
  </si>
  <si>
    <t>Teas</t>
  </si>
  <si>
    <t>Item_type_Code</t>
  </si>
  <si>
    <t>Cider_Codes</t>
  </si>
  <si>
    <t>Non_Alcoholic</t>
  </si>
  <si>
    <t>Cooler_Spirit_Based</t>
  </si>
  <si>
    <t>Cooler_Wine_Based</t>
  </si>
  <si>
    <t>Cooler_Malt_Based</t>
  </si>
  <si>
    <t>Cooler_Spirit_Codes</t>
  </si>
  <si>
    <t>Cooler_Wine_Based_Codes</t>
  </si>
  <si>
    <t>Cooler_Malt_Based_Code</t>
  </si>
  <si>
    <t>Non_Alcoholic_code</t>
  </si>
  <si>
    <t>Sub Type:</t>
  </si>
  <si>
    <t>Saint Kitts and Nevis</t>
  </si>
  <si>
    <t>Saint Lucia</t>
  </si>
  <si>
    <t>Skirts</t>
  </si>
  <si>
    <t>Taiwan</t>
  </si>
  <si>
    <t>U.S.-Alabama</t>
  </si>
  <si>
    <t>U.S.-Arkansas</t>
  </si>
  <si>
    <t>U.S.-Arizona</t>
  </si>
  <si>
    <t>U.S.-California</t>
  </si>
  <si>
    <t>U.S.-Illinois</t>
  </si>
  <si>
    <t>U.S.-Indiana</t>
  </si>
  <si>
    <t>U.S.-Kentucky</t>
  </si>
  <si>
    <t>U.S.-Maryland</t>
  </si>
  <si>
    <t>U.S.-Maine</t>
  </si>
  <si>
    <t>U.S.-Michigan</t>
  </si>
  <si>
    <t>U.S.-Minnesota</t>
  </si>
  <si>
    <t>U.S.-Missouri</t>
  </si>
  <si>
    <t>U.S.-New Jersey</t>
  </si>
  <si>
    <t>U.S.-New York</t>
  </si>
  <si>
    <t>U.S.-Ohio</t>
  </si>
  <si>
    <t>U.S.-Pennsylvania</t>
  </si>
  <si>
    <t>U.S.-Tennessee</t>
  </si>
  <si>
    <t>U.S.-Texas</t>
  </si>
  <si>
    <t>U.S.-Utah</t>
  </si>
  <si>
    <t>U.S.-Virginia</t>
  </si>
  <si>
    <t>U.S.-Vermont</t>
  </si>
  <si>
    <t>U.S.-Washington State</t>
  </si>
  <si>
    <t>U.S.-Wisconsin</t>
  </si>
  <si>
    <t>Country_of_Origin</t>
  </si>
  <si>
    <t>Container_Type</t>
  </si>
  <si>
    <t>Tetra</t>
  </si>
  <si>
    <t>Package_Material</t>
  </si>
  <si>
    <t>Aluminium</t>
  </si>
  <si>
    <t>Glass</t>
  </si>
  <si>
    <t>Closure_Type</t>
  </si>
  <si>
    <t>Screw Cap</t>
  </si>
  <si>
    <t>General</t>
  </si>
  <si>
    <t>One-Time Purchase</t>
  </si>
  <si>
    <t>Specialty Fringe</t>
  </si>
  <si>
    <t>Seasonal</t>
  </si>
  <si>
    <t>Speciatly Core</t>
  </si>
  <si>
    <t>SET-UP BY:</t>
  </si>
  <si>
    <t>Date:</t>
  </si>
  <si>
    <t>PRICED &amp; VERIFIED BY:</t>
  </si>
  <si>
    <t>Licensee</t>
  </si>
  <si>
    <t>Suppliers_Currency</t>
  </si>
  <si>
    <t>United States Dollar</t>
  </si>
  <si>
    <t>Euro</t>
  </si>
  <si>
    <t>MBLL consolidator picks up at the supplier's warehouse</t>
  </si>
  <si>
    <t>Supplier delivers to MBLL consolidator warehouse</t>
  </si>
  <si>
    <t>FOB MBLL Warehouse, Winnipeg, MB</t>
  </si>
  <si>
    <t>Shipping_Terms</t>
  </si>
  <si>
    <t>MBLL Source Point:</t>
  </si>
  <si>
    <t>Freight Zone:</t>
  </si>
  <si>
    <t>MBLL_Source_Point</t>
  </si>
  <si>
    <t>Quebec Zone 1 - Montreal/Pointe Claire</t>
  </si>
  <si>
    <t>Quebec Zone 2 - Montreal/Wine Totes</t>
  </si>
  <si>
    <t>Quebec Zone 3 - SAQ &amp; Misc.</t>
  </si>
  <si>
    <t>Quebec Zone 4 - Valleyfield</t>
  </si>
  <si>
    <t>Ontario Zone 1 - Brampton-Bacardi</t>
  </si>
  <si>
    <t>Ontario Zone 2 - Hamilton/Niagara</t>
  </si>
  <si>
    <t>Ontario Zone 3 - Toronto/Mississauga - Constellation</t>
  </si>
  <si>
    <t>Ontario Zone 4 - Windsor/Walkerville, Corby</t>
  </si>
  <si>
    <t>Ontario Zone 5 - Winona/Grimsby</t>
  </si>
  <si>
    <t>Ontario Zone 6 - Ontario Misc.</t>
  </si>
  <si>
    <t>Alberta Zone 1 - St. Albert/Edmonton</t>
  </si>
  <si>
    <t>Alberta Zone 2 - Calgary</t>
  </si>
  <si>
    <t>Alberta Zone 3 - Lethbridge</t>
  </si>
  <si>
    <t>B.C. Zone 1 - B.C Misc.</t>
  </si>
  <si>
    <t>B.C. Zone 2 - Oliver-Constellation</t>
  </si>
  <si>
    <t>B.C. Zone 3 - Vancouver/BCLDB, Misc.</t>
  </si>
  <si>
    <t>B.C. Zone 4 - Vancouver-Mark Anthony</t>
  </si>
  <si>
    <t>B.C. Zone 5 - Hillebrand Westlink</t>
  </si>
  <si>
    <t>Atlantic Zone 1 - Atlantic Provinces</t>
  </si>
  <si>
    <t>Manitoba Zone 1 - WETT Sales Warehouse</t>
  </si>
  <si>
    <t>*No Freight</t>
  </si>
  <si>
    <t>California - Modesto - Gallo</t>
  </si>
  <si>
    <t>California - American Canyon</t>
  </si>
  <si>
    <t xml:space="preserve">Maryland </t>
  </si>
  <si>
    <t xml:space="preserve">Missouri </t>
  </si>
  <si>
    <t>Washington</t>
  </si>
  <si>
    <t>USA</t>
  </si>
  <si>
    <t>International</t>
  </si>
  <si>
    <t>Australia (FCA &amp; FOB)</t>
  </si>
  <si>
    <t>Australia (Exworks)</t>
  </si>
  <si>
    <t xml:space="preserve">Chile </t>
  </si>
  <si>
    <t>Germany (FCA,FOB)</t>
  </si>
  <si>
    <t>Germany (Exworks)</t>
  </si>
  <si>
    <t>Jamaica (FOB)</t>
  </si>
  <si>
    <t>Jamaica (Exworks)</t>
  </si>
  <si>
    <t>Portugal (FOB,FCA)</t>
  </si>
  <si>
    <t>Portugal (Exworks)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</si>
  <si>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</si>
  <si>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</si>
  <si>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</si>
  <si>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</si>
  <si>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</si>
  <si>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</si>
  <si>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Duties_Canada</t>
  </si>
  <si>
    <t>Duties_International</t>
  </si>
  <si>
    <t>Duty Paid (Supplier pays duties)</t>
  </si>
  <si>
    <t>Excise Bonded (MBLL pays duties)</t>
  </si>
  <si>
    <t>Customs Bonded (Supplier pays duties)</t>
  </si>
  <si>
    <t>OR</t>
  </si>
  <si>
    <t xml:space="preserve"> (Shipping container code - 14 digits)</t>
  </si>
  <si>
    <t>Height (inches):</t>
  </si>
  <si>
    <t>Length (inches):</t>
  </si>
  <si>
    <t>Width (inches):</t>
  </si>
  <si>
    <t>Limited Quantity:</t>
  </si>
  <si>
    <t>WEB NAME:</t>
  </si>
  <si>
    <t>PIB DATE:</t>
  </si>
  <si>
    <t>COMMENTS:</t>
  </si>
  <si>
    <t>Buyer</t>
  </si>
  <si>
    <t>Michelle</t>
  </si>
  <si>
    <t>Melody</t>
  </si>
  <si>
    <t>Carly</t>
  </si>
  <si>
    <t>Size (ml)</t>
  </si>
  <si>
    <t>Les than is Economy</t>
  </si>
  <si>
    <t>More than is Deluxe</t>
  </si>
  <si>
    <t>TASTE PROFILE</t>
  </si>
  <si>
    <t>BODY:</t>
  </si>
  <si>
    <t>FLAVOUR:</t>
  </si>
  <si>
    <t>Cider_Flavour</t>
  </si>
  <si>
    <t>Fruity</t>
  </si>
  <si>
    <t>Spicy</t>
  </si>
  <si>
    <t>Berry</t>
  </si>
  <si>
    <t>Cooler_Flavour</t>
  </si>
  <si>
    <t>Citrus</t>
  </si>
  <si>
    <t>Cream</t>
  </si>
  <si>
    <t>Tropical</t>
  </si>
  <si>
    <t>PRODUCT INFORMATION</t>
  </si>
  <si>
    <t>SHIPPING CASE DETAILS</t>
  </si>
  <si>
    <t>WEBSITE INFORMATION</t>
  </si>
  <si>
    <t>PRICING DETAILS</t>
  </si>
  <si>
    <t>SHIPPING DETAILS</t>
  </si>
  <si>
    <t>PAYMENT DETAILS</t>
  </si>
  <si>
    <t>AGENT DETAILS</t>
  </si>
  <si>
    <t>Indicate where product is located to be sourced.</t>
  </si>
  <si>
    <t>Private Distributor:</t>
  </si>
  <si>
    <t>A high-resolution product image MUST accompany every application.</t>
  </si>
  <si>
    <t>Taste Profile:</t>
  </si>
  <si>
    <t>Body:</t>
  </si>
  <si>
    <t>Flavour:</t>
  </si>
  <si>
    <t>Shelf_Group</t>
  </si>
  <si>
    <t>Ciders</t>
  </si>
  <si>
    <t>Shelf_Group_Code</t>
  </si>
  <si>
    <t>PRIVATELY DISTRIBUTED (MALT-BASED ONLY)</t>
  </si>
  <si>
    <t>MBLL DISTRIBUTED</t>
  </si>
  <si>
    <t>If previously listed, item#:</t>
  </si>
  <si>
    <t>If "Low Calorie", please indicate calorie count in tasting notes</t>
  </si>
  <si>
    <t>Province:</t>
  </si>
  <si>
    <t>_Canada</t>
  </si>
  <si>
    <t>Ontario</t>
  </si>
  <si>
    <t>Alberta</t>
  </si>
  <si>
    <t>Manitoba</t>
  </si>
  <si>
    <t>Saskatchewan</t>
  </si>
  <si>
    <t>British Columbia</t>
  </si>
  <si>
    <t>Quebec</t>
  </si>
  <si>
    <t>Nova Scotia</t>
  </si>
  <si>
    <t>New Brunswick</t>
  </si>
  <si>
    <t>Prince Edward Island</t>
  </si>
  <si>
    <t>Newfoundland &amp; Labrador</t>
  </si>
  <si>
    <t>Yukon</t>
  </si>
  <si>
    <t>Northwest Territories</t>
  </si>
  <si>
    <t>Nunavut</t>
  </si>
  <si>
    <t>Would you like to apply using Case Cost or Fim Retail?</t>
  </si>
  <si>
    <r>
      <t xml:space="preserve">Either a case cost or a firm retail price is required. If firm retail is entered, MBLL will </t>
    </r>
    <r>
      <rPr>
        <b/>
        <u/>
        <sz val="8"/>
        <color theme="1"/>
        <rFont val="Calibri"/>
        <family val="2"/>
        <scheme val="minor"/>
      </rPr>
      <t>adjust</t>
    </r>
    <r>
      <rPr>
        <b/>
        <sz val="8"/>
        <color theme="1"/>
        <rFont val="Calibri"/>
        <family val="2"/>
        <scheme val="minor"/>
      </rPr>
      <t xml:space="preserve"> the case cost accordingly.</t>
    </r>
  </si>
  <si>
    <t>This form will not calculate retail price. Please refer to the Trial Pricing Calculator for assistance.</t>
  </si>
  <si>
    <t>Application Type:</t>
  </si>
  <si>
    <t>Duties</t>
  </si>
  <si>
    <t>Duty Paid</t>
  </si>
  <si>
    <t>Excise</t>
  </si>
  <si>
    <t>Customs</t>
  </si>
  <si>
    <t>Date Available:</t>
  </si>
  <si>
    <t>Would you like to apply for Liquor Mart Pick List:</t>
  </si>
  <si>
    <t>2021-01</t>
  </si>
  <si>
    <t>IMAGE UPLOADED BY:</t>
  </si>
  <si>
    <t>SEASON: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</si>
</sst>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0"/>
    <numFmt numFmtId="165" formatCode="&quot;$&quot;#,##0.00"/>
    <numFmt numFmtId="166" formatCode="0.0%"/>
    <numFmt numFmtId="167" formatCode="[$-409]d\-mmm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8" tint="0.79998168889431442"/>
      <name val="Calibri"/>
      <family val="2"/>
      <scheme val="minor"/>
    </font>
    <font>
      <sz val="1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34">
    <xf numFmtId="0" fontId="0" fillId="0" borderId="0" xfId="0"/>
    <xf numFmtId="0" fontId="4" fillId="4" borderId="0" xfId="0" applyFont="1" applyFill="1" applyBorder="1" applyAlignment="1" applyProtection="1">
      <alignment horizontal="right" vertical="center"/>
    </xf>
    <xf numFmtId="0" fontId="0" fillId="0" borderId="0" xfId="0"/>
    <xf numFmtId="0" fontId="0" fillId="0" borderId="0" xfId="0" applyProtection="1"/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/>
    </xf>
    <xf numFmtId="0" fontId="0" fillId="0" borderId="4" xfId="0" applyBorder="1" applyProtection="1"/>
    <xf numFmtId="0" fontId="12" fillId="0" borderId="4" xfId="0" applyFont="1" applyFill="1" applyBorder="1" applyAlignment="1" applyProtection="1"/>
    <xf numFmtId="0" fontId="12" fillId="0" borderId="4" xfId="0" applyFont="1" applyFill="1" applyBorder="1" applyAlignment="1" applyProtection="1">
      <alignment horizontal="left"/>
    </xf>
    <xf numFmtId="0" fontId="0" fillId="4" borderId="0" xfId="0" applyFill="1" applyBorder="1" applyProtection="1"/>
    <xf numFmtId="0" fontId="3" fillId="4" borderId="0" xfId="0" applyFont="1" applyFill="1" applyBorder="1" applyAlignment="1" applyProtection="1">
      <alignment horizontal="center"/>
    </xf>
    <xf numFmtId="0" fontId="6" fillId="4" borderId="6" xfId="0" applyFont="1" applyFill="1" applyBorder="1" applyAlignment="1" applyProtection="1"/>
    <xf numFmtId="0" fontId="3" fillId="4" borderId="0" xfId="0" applyFont="1" applyFill="1" applyBorder="1" applyProtection="1"/>
    <xf numFmtId="0" fontId="5" fillId="4" borderId="0" xfId="0" applyFont="1" applyFill="1" applyBorder="1" applyAlignment="1" applyProtection="1">
      <alignment horizontal="right"/>
    </xf>
    <xf numFmtId="0" fontId="3" fillId="4" borderId="6" xfId="0" applyFont="1" applyFill="1" applyBorder="1" applyAlignment="1" applyProtection="1"/>
    <xf numFmtId="0" fontId="4" fillId="4" borderId="0" xfId="0" applyFont="1" applyFill="1" applyBorder="1" applyAlignment="1" applyProtection="1">
      <alignment horizontal="center"/>
    </xf>
    <xf numFmtId="0" fontId="4" fillId="4" borderId="6" xfId="0" applyFont="1" applyFill="1" applyBorder="1" applyAlignment="1" applyProtection="1">
      <alignment horizontal="center"/>
    </xf>
    <xf numFmtId="166" fontId="3" fillId="4" borderId="0" xfId="1" applyNumberFormat="1" applyFont="1" applyFill="1" applyBorder="1" applyAlignment="1" applyProtection="1">
      <alignment horizontal="left"/>
    </xf>
    <xf numFmtId="0" fontId="3" fillId="4" borderId="12" xfId="0" applyFont="1" applyFill="1" applyBorder="1" applyProtection="1"/>
    <xf numFmtId="0" fontId="3" fillId="5" borderId="2" xfId="0" applyFont="1" applyFill="1" applyBorder="1" applyAlignment="1" applyProtection="1">
      <alignment horizontal="center"/>
    </xf>
    <xf numFmtId="0" fontId="3" fillId="4" borderId="6" xfId="0" applyFont="1" applyFill="1" applyBorder="1" applyProtection="1"/>
    <xf numFmtId="0" fontId="3" fillId="4" borderId="0" xfId="0" applyFont="1" applyFill="1" applyBorder="1" applyAlignment="1" applyProtection="1">
      <alignment horizontal="right"/>
    </xf>
    <xf numFmtId="0" fontId="3" fillId="4" borderId="6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/>
    </xf>
    <xf numFmtId="0" fontId="6" fillId="4" borderId="4" xfId="0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right"/>
    </xf>
    <xf numFmtId="0" fontId="6" fillId="4" borderId="4" xfId="0" applyFont="1" applyFill="1" applyBorder="1" applyAlignment="1" applyProtection="1">
      <alignment horizontal="right" vertical="top" wrapText="1"/>
    </xf>
    <xf numFmtId="0" fontId="3" fillId="4" borderId="19" xfId="0" applyFont="1" applyFill="1" applyBorder="1" applyAlignment="1" applyProtection="1">
      <alignment horizontal="right"/>
    </xf>
    <xf numFmtId="0" fontId="8" fillId="4" borderId="0" xfId="0" applyFont="1" applyFill="1" applyBorder="1" applyAlignment="1" applyProtection="1"/>
    <xf numFmtId="0" fontId="4" fillId="4" borderId="13" xfId="0" applyFont="1" applyFill="1" applyBorder="1" applyAlignment="1" applyProtection="1">
      <alignment wrapText="1"/>
    </xf>
    <xf numFmtId="0" fontId="4" fillId="4" borderId="4" xfId="0" applyFont="1" applyFill="1" applyBorder="1" applyAlignment="1" applyProtection="1">
      <alignment wrapText="1"/>
    </xf>
    <xf numFmtId="0" fontId="4" fillId="4" borderId="12" xfId="0" applyFont="1" applyFill="1" applyBorder="1" applyAlignment="1" applyProtection="1">
      <alignment horizontal="left"/>
    </xf>
    <xf numFmtId="0" fontId="4" fillId="4" borderId="0" xfId="0" applyFont="1" applyFill="1" applyBorder="1" applyProtection="1"/>
    <xf numFmtId="0" fontId="4" fillId="4" borderId="6" xfId="0" applyFont="1" applyFill="1" applyBorder="1" applyProtection="1"/>
    <xf numFmtId="0" fontId="7" fillId="4" borderId="12" xfId="0" applyFont="1" applyFill="1" applyBorder="1" applyAlignment="1" applyProtection="1">
      <alignment vertical="center"/>
    </xf>
    <xf numFmtId="165" fontId="3" fillId="4" borderId="0" xfId="0" applyNumberFormat="1" applyFont="1" applyFill="1" applyBorder="1" applyAlignment="1" applyProtection="1">
      <alignment horizontal="left"/>
    </xf>
    <xf numFmtId="164" fontId="3" fillId="2" borderId="2" xfId="0" applyNumberFormat="1" applyFont="1" applyFill="1" applyBorder="1" applyAlignment="1" applyProtection="1">
      <alignment horizontal="center"/>
    </xf>
    <xf numFmtId="0" fontId="4" fillId="4" borderId="13" xfId="0" applyFont="1" applyFill="1" applyBorder="1" applyAlignment="1" applyProtection="1">
      <alignment horizontal="right"/>
    </xf>
    <xf numFmtId="0" fontId="3" fillId="4" borderId="4" xfId="0" applyFont="1" applyFill="1" applyBorder="1" applyProtection="1"/>
    <xf numFmtId="0" fontId="4" fillId="4" borderId="4" xfId="0" applyFont="1" applyFill="1" applyBorder="1" applyAlignment="1" applyProtection="1">
      <alignment horizontal="right"/>
    </xf>
    <xf numFmtId="0" fontId="0" fillId="3" borderId="0" xfId="0" applyFill="1" applyBorder="1" applyProtection="1"/>
    <xf numFmtId="0" fontId="0" fillId="3" borderId="6" xfId="0" applyFill="1" applyBorder="1" applyProtection="1"/>
    <xf numFmtId="0" fontId="0" fillId="4" borderId="4" xfId="0" applyFill="1" applyBorder="1" applyProtection="1"/>
    <xf numFmtId="0" fontId="0" fillId="4" borderId="19" xfId="0" applyFill="1" applyBorder="1" applyProtection="1"/>
    <xf numFmtId="0" fontId="3" fillId="3" borderId="0" xfId="0" applyFont="1" applyFill="1" applyBorder="1" applyProtection="1"/>
    <xf numFmtId="0" fontId="3" fillId="3" borderId="6" xfId="0" applyFont="1" applyFill="1" applyBorder="1" applyProtection="1"/>
    <xf numFmtId="0" fontId="4" fillId="4" borderId="17" xfId="0" applyFont="1" applyFill="1" applyBorder="1" applyAlignment="1" applyProtection="1">
      <alignment horizontal="center"/>
    </xf>
    <xf numFmtId="0" fontId="4" fillId="4" borderId="11" xfId="0" applyFont="1" applyFill="1" applyBorder="1" applyAlignment="1" applyProtection="1">
      <alignment horizontal="right"/>
    </xf>
    <xf numFmtId="0" fontId="3" fillId="4" borderId="8" xfId="0" applyFont="1" applyFill="1" applyBorder="1" applyProtection="1"/>
    <xf numFmtId="0" fontId="4" fillId="4" borderId="8" xfId="0" applyFont="1" applyFill="1" applyBorder="1" applyAlignment="1" applyProtection="1">
      <alignment horizontal="right"/>
    </xf>
    <xf numFmtId="0" fontId="3" fillId="4" borderId="21" xfId="0" applyFont="1" applyFill="1" applyBorder="1" applyProtection="1"/>
    <xf numFmtId="166" fontId="3" fillId="0" borderId="2" xfId="1" applyNumberFormat="1" applyFont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left"/>
    </xf>
    <xf numFmtId="0" fontId="11" fillId="0" borderId="0" xfId="0" applyFont="1"/>
    <xf numFmtId="0" fontId="0" fillId="0" borderId="0" xfId="0" applyFont="1"/>
    <xf numFmtId="0" fontId="0" fillId="9" borderId="16" xfId="0" applyFill="1" applyBorder="1"/>
    <xf numFmtId="0" fontId="0" fillId="8" borderId="16" xfId="0" applyFill="1" applyBorder="1"/>
    <xf numFmtId="0" fontId="15" fillId="10" borderId="16" xfId="0" applyFont="1" applyFill="1" applyBorder="1"/>
    <xf numFmtId="0" fontId="0" fillId="4" borderId="0" xfId="0" applyFill="1" applyProtection="1"/>
    <xf numFmtId="0" fontId="4" fillId="4" borderId="0" xfId="0" applyFont="1" applyFill="1" applyBorder="1" applyAlignment="1" applyProtection="1"/>
    <xf numFmtId="0" fontId="0" fillId="9" borderId="22" xfId="0" applyFill="1" applyBorder="1"/>
    <xf numFmtId="0" fontId="0" fillId="8" borderId="22" xfId="0" applyFill="1" applyBorder="1"/>
    <xf numFmtId="0" fontId="15" fillId="10" borderId="22" xfId="0" applyFont="1" applyFill="1" applyBorder="1"/>
    <xf numFmtId="0" fontId="15" fillId="0" borderId="0" xfId="0" applyFont="1" applyFill="1" applyBorder="1"/>
    <xf numFmtId="0" fontId="18" fillId="0" borderId="0" xfId="0" applyFont="1" applyFill="1" applyBorder="1"/>
    <xf numFmtId="0" fontId="0" fillId="0" borderId="22" xfId="0" applyFill="1" applyBorder="1"/>
    <xf numFmtId="0" fontId="11" fillId="8" borderId="16" xfId="0" applyFont="1" applyFill="1" applyBorder="1"/>
    <xf numFmtId="165" fontId="3" fillId="0" borderId="2" xfId="0" applyNumberFormat="1" applyFont="1" applyFill="1" applyBorder="1" applyAlignment="1" applyProtection="1">
      <alignment horizontal="center"/>
      <protection locked="0"/>
    </xf>
    <xf numFmtId="0" fontId="21" fillId="4" borderId="0" xfId="0" applyFont="1" applyFill="1" applyProtection="1"/>
    <xf numFmtId="0" fontId="0" fillId="4" borderId="21" xfId="0" applyFill="1" applyBorder="1" applyProtection="1"/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4" borderId="6" xfId="0" applyFill="1" applyBorder="1" applyProtection="1"/>
    <xf numFmtId="0" fontId="4" fillId="0" borderId="4" xfId="0" applyFont="1" applyBorder="1" applyAlignment="1" applyProtection="1">
      <alignment horizontal="right" vertical="center"/>
    </xf>
    <xf numFmtId="0" fontId="12" fillId="0" borderId="4" xfId="0" applyFont="1" applyFill="1" applyBorder="1" applyAlignment="1" applyProtection="1">
      <alignment horizontal="left" vertical="center"/>
    </xf>
    <xf numFmtId="165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4" fillId="4" borderId="4" xfId="0" applyFont="1" applyFill="1" applyBorder="1" applyAlignment="1" applyProtection="1">
      <alignment horizontal="right" wrapText="1"/>
    </xf>
    <xf numFmtId="0" fontId="4" fillId="3" borderId="0" xfId="0" applyFont="1" applyFill="1" applyBorder="1" applyProtection="1"/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4" fillId="4" borderId="12" xfId="0" applyFont="1" applyFill="1" applyBorder="1" applyAlignment="1" applyProtection="1">
      <alignment horizontal="right"/>
    </xf>
    <xf numFmtId="0" fontId="4" fillId="4" borderId="6" xfId="0" applyFont="1" applyFill="1" applyBorder="1" applyAlignment="1" applyProtection="1">
      <alignment horizontal="right"/>
    </xf>
    <xf numFmtId="0" fontId="6" fillId="4" borderId="0" xfId="0" applyFont="1" applyFill="1" applyBorder="1" applyAlignment="1" applyProtection="1">
      <alignment horizontal="right" vertical="top" wrapText="1"/>
    </xf>
    <xf numFmtId="0" fontId="20" fillId="4" borderId="0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horizontal="right"/>
    </xf>
    <xf numFmtId="0" fontId="4" fillId="4" borderId="13" xfId="0" applyFont="1" applyFill="1" applyBorder="1" applyAlignment="1" applyProtection="1">
      <alignment horizontal="right" wrapText="1"/>
    </xf>
    <xf numFmtId="0" fontId="4" fillId="4" borderId="19" xfId="0" applyFont="1" applyFill="1" applyBorder="1" applyAlignment="1" applyProtection="1">
      <alignment wrapText="1"/>
    </xf>
    <xf numFmtId="0" fontId="21" fillId="4" borderId="12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/>
    <xf numFmtId="0" fontId="3" fillId="4" borderId="21" xfId="0" applyFont="1" applyFill="1" applyBorder="1" applyAlignment="1" applyProtection="1"/>
    <xf numFmtId="0" fontId="22" fillId="4" borderId="0" xfId="0" applyFont="1" applyFill="1" applyAlignment="1" applyProtection="1">
      <alignment horizontal="right" vertical="center"/>
    </xf>
    <xf numFmtId="0" fontId="4" fillId="4" borderId="0" xfId="0" applyFont="1" applyFill="1" applyAlignment="1" applyProtection="1">
      <alignment horizontal="right" vertical="center"/>
    </xf>
    <xf numFmtId="0" fontId="3" fillId="4" borderId="0" xfId="0" applyFont="1" applyFill="1" applyBorder="1" applyAlignment="1" applyProtection="1">
      <alignment horizontal="center" vertical="center"/>
    </xf>
    <xf numFmtId="0" fontId="4" fillId="4" borderId="23" xfId="0" applyFont="1" applyFill="1" applyBorder="1" applyAlignment="1" applyProtection="1">
      <alignment horizontal="right"/>
    </xf>
    <xf numFmtId="0" fontId="3" fillId="4" borderId="6" xfId="0" applyFont="1" applyFill="1" applyBorder="1" applyAlignment="1" applyProtection="1">
      <alignment horizontal="center" vertical="center"/>
    </xf>
    <xf numFmtId="0" fontId="23" fillId="5" borderId="26" xfId="0" applyFont="1" applyFill="1" applyBorder="1" applyProtection="1"/>
    <xf numFmtId="0" fontId="4" fillId="6" borderId="0" xfId="0" applyFont="1" applyFill="1" applyAlignment="1" applyProtection="1">
      <alignment horizontal="right"/>
    </xf>
    <xf numFmtId="0" fontId="0" fillId="6" borderId="0" xfId="0" applyFill="1" applyBorder="1" applyAlignment="1" applyProtection="1"/>
    <xf numFmtId="0" fontId="0" fillId="6" borderId="0" xfId="0" applyFill="1" applyProtection="1"/>
    <xf numFmtId="0" fontId="0" fillId="6" borderId="0" xfId="0" applyFill="1" applyBorder="1" applyProtection="1"/>
    <xf numFmtId="0" fontId="0" fillId="6" borderId="6" xfId="0" applyFill="1" applyBorder="1" applyProtection="1"/>
    <xf numFmtId="0" fontId="3" fillId="7" borderId="2" xfId="0" applyFont="1" applyFill="1" applyBorder="1" applyAlignment="1" applyProtection="1">
      <alignment horizontal="center" vertical="center"/>
    </xf>
    <xf numFmtId="0" fontId="3" fillId="6" borderId="0" xfId="0" applyFont="1" applyFill="1" applyProtection="1"/>
    <xf numFmtId="0" fontId="3" fillId="7" borderId="2" xfId="0" applyFont="1" applyFill="1" applyBorder="1" applyAlignment="1" applyProtection="1">
      <alignment horizontal="center"/>
    </xf>
    <xf numFmtId="0" fontId="3" fillId="6" borderId="0" xfId="0" applyFont="1" applyFill="1" applyAlignment="1" applyProtection="1">
      <alignment horizontal="left" vertical="center"/>
    </xf>
    <xf numFmtId="0" fontId="3" fillId="6" borderId="0" xfId="0" applyFont="1" applyFill="1" applyAlignment="1" applyProtection="1">
      <alignment vertical="center"/>
    </xf>
    <xf numFmtId="0" fontId="17" fillId="6" borderId="0" xfId="0" applyFont="1" applyFill="1" applyAlignment="1" applyProtection="1">
      <alignment horizontal="left" vertical="center"/>
    </xf>
    <xf numFmtId="0" fontId="4" fillId="6" borderId="0" xfId="0" applyFont="1" applyFill="1" applyBorder="1" applyAlignment="1" applyProtection="1">
      <alignment horizontal="right" vertical="center"/>
    </xf>
    <xf numFmtId="0" fontId="3" fillId="7" borderId="2" xfId="0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horizontal="center"/>
    </xf>
    <xf numFmtId="0" fontId="3" fillId="6" borderId="0" xfId="0" applyFont="1" applyFill="1" applyAlignment="1" applyProtection="1">
      <alignment horizontal="center" vertical="center" wrapText="1"/>
    </xf>
    <xf numFmtId="0" fontId="4" fillId="6" borderId="0" xfId="0" applyFont="1" applyFill="1" applyAlignment="1" applyProtection="1">
      <alignment horizontal="center" vertical="center"/>
    </xf>
    <xf numFmtId="0" fontId="3" fillId="6" borderId="0" xfId="0" applyFont="1" applyFill="1" applyAlignment="1" applyProtection="1">
      <alignment horizontal="center" vertical="center"/>
    </xf>
    <xf numFmtId="0" fontId="3" fillId="6" borderId="0" xfId="0" applyFont="1" applyFill="1" applyAlignment="1" applyProtection="1">
      <alignment vertical="top" wrapText="1"/>
    </xf>
    <xf numFmtId="0" fontId="3" fillId="6" borderId="0" xfId="0" applyFont="1" applyFill="1" applyBorder="1" applyProtection="1"/>
    <xf numFmtId="0" fontId="3" fillId="6" borderId="0" xfId="0" applyFont="1" applyFill="1" applyBorder="1" applyAlignment="1" applyProtection="1">
      <alignment horizontal="right"/>
    </xf>
    <xf numFmtId="0" fontId="3" fillId="6" borderId="6" xfId="0" applyFont="1" applyFill="1" applyBorder="1" applyProtection="1"/>
    <xf numFmtId="0" fontId="4" fillId="6" borderId="0" xfId="0" applyFont="1" applyFill="1" applyBorder="1" applyAlignment="1" applyProtection="1">
      <alignment horizontal="right"/>
    </xf>
    <xf numFmtId="164" fontId="3" fillId="7" borderId="2" xfId="0" applyNumberFormat="1" applyFont="1" applyFill="1" applyBorder="1" applyAlignment="1" applyProtection="1">
      <alignment horizontal="center" vertical="center"/>
    </xf>
    <xf numFmtId="0" fontId="4" fillId="6" borderId="0" xfId="0" applyFont="1" applyFill="1" applyBorder="1" applyProtection="1"/>
    <xf numFmtId="0" fontId="0" fillId="6" borderId="13" xfId="0" applyFill="1" applyBorder="1" applyProtection="1"/>
    <xf numFmtId="0" fontId="0" fillId="6" borderId="4" xfId="0" applyFill="1" applyBorder="1" applyProtection="1"/>
    <xf numFmtId="0" fontId="3" fillId="6" borderId="4" xfId="0" applyFont="1" applyFill="1" applyBorder="1" applyProtection="1"/>
    <xf numFmtId="0" fontId="14" fillId="6" borderId="4" xfId="0" applyFont="1" applyFill="1" applyBorder="1" applyAlignment="1" applyProtection="1">
      <alignment vertical="top" wrapText="1"/>
    </xf>
    <xf numFmtId="0" fontId="14" fillId="6" borderId="19" xfId="0" applyFont="1" applyFill="1" applyBorder="1" applyAlignment="1" applyProtection="1">
      <alignment vertical="top" wrapText="1"/>
    </xf>
    <xf numFmtId="0" fontId="4" fillId="6" borderId="0" xfId="0" applyFont="1" applyFill="1" applyProtection="1"/>
    <xf numFmtId="0" fontId="0" fillId="6" borderId="0" xfId="0" applyFill="1" applyBorder="1" applyAlignment="1" applyProtection="1">
      <alignment horizontal="center" vertical="top" wrapText="1"/>
    </xf>
    <xf numFmtId="0" fontId="3" fillId="6" borderId="0" xfId="0" applyFont="1" applyFill="1" applyBorder="1" applyAlignment="1" applyProtection="1">
      <alignment horizontal="center"/>
    </xf>
    <xf numFmtId="0" fontId="16" fillId="6" borderId="6" xfId="0" applyFont="1" applyFill="1" applyBorder="1" applyProtection="1"/>
    <xf numFmtId="0" fontId="7" fillId="6" borderId="0" xfId="0" applyFont="1" applyFill="1" applyBorder="1" applyAlignment="1" applyProtection="1">
      <alignment horizontal="right"/>
    </xf>
    <xf numFmtId="0" fontId="3" fillId="6" borderId="6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0" fontId="3" fillId="6" borderId="6" xfId="0" applyFont="1" applyFill="1" applyBorder="1" applyAlignment="1" applyProtection="1">
      <alignment vertical="top" wrapText="1"/>
    </xf>
    <xf numFmtId="0" fontId="0" fillId="6" borderId="0" xfId="0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vertical="top" wrapText="1"/>
    </xf>
    <xf numFmtId="0" fontId="4" fillId="6" borderId="0" xfId="0" applyFont="1" applyFill="1" applyAlignment="1" applyProtection="1">
      <alignment horizontal="left"/>
    </xf>
    <xf numFmtId="0" fontId="3" fillId="6" borderId="13" xfId="0" applyFont="1" applyFill="1" applyBorder="1" applyAlignment="1" applyProtection="1">
      <alignment horizontal="center"/>
    </xf>
    <xf numFmtId="0" fontId="3" fillId="6" borderId="4" xfId="0" applyFont="1" applyFill="1" applyBorder="1" applyAlignment="1" applyProtection="1">
      <alignment horizontal="center"/>
    </xf>
    <xf numFmtId="0" fontId="0" fillId="6" borderId="19" xfId="0" applyFill="1" applyBorder="1" applyProtection="1"/>
    <xf numFmtId="0" fontId="4" fillId="0" borderId="0" xfId="0" applyFont="1" applyFill="1" applyProtection="1"/>
    <xf numFmtId="0" fontId="3" fillId="0" borderId="0" xfId="0" applyFont="1" applyFill="1" applyProtection="1"/>
    <xf numFmtId="0" fontId="0" fillId="0" borderId="0" xfId="0" applyFill="1" applyProtection="1"/>
    <xf numFmtId="0" fontId="4" fillId="0" borderId="0" xfId="0" applyFont="1" applyFill="1" applyAlignment="1" applyProtection="1">
      <alignment horizontal="right"/>
    </xf>
    <xf numFmtId="2" fontId="0" fillId="0" borderId="0" xfId="0" applyNumberFormat="1" applyFill="1" applyProtection="1"/>
    <xf numFmtId="0" fontId="4" fillId="0" borderId="0" xfId="0" applyFont="1" applyFill="1" applyAlignment="1" applyProtection="1">
      <alignment horizontal="center" vertical="top"/>
    </xf>
    <xf numFmtId="0" fontId="4" fillId="0" borderId="0" xfId="0" applyFont="1" applyFill="1" applyAlignment="1" applyProtection="1">
      <alignment vertical="top" wrapText="1"/>
    </xf>
    <xf numFmtId="0" fontId="4" fillId="0" borderId="0" xfId="0" applyFont="1" applyFill="1" applyAlignment="1" applyProtection="1">
      <alignment horizontal="center" vertical="top" wrapText="1"/>
    </xf>
    <xf numFmtId="0" fontId="3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horizontal="center" vertical="top" wrapText="1"/>
    </xf>
    <xf numFmtId="0" fontId="3" fillId="0" borderId="0" xfId="0" applyFont="1" applyProtection="1"/>
    <xf numFmtId="0" fontId="3" fillId="0" borderId="0" xfId="0" applyFont="1" applyAlignment="1" applyProtection="1">
      <alignment vertical="top"/>
    </xf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/>
    </xf>
    <xf numFmtId="0" fontId="3" fillId="0" borderId="24" xfId="0" applyFont="1" applyBorder="1" applyAlignment="1" applyProtection="1">
      <alignment horizontal="center"/>
      <protection locked="0"/>
    </xf>
    <xf numFmtId="0" fontId="3" fillId="8" borderId="2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167" fontId="0" fillId="8" borderId="2" xfId="0" applyNumberFormat="1" applyFill="1" applyBorder="1" applyProtection="1">
      <protection locked="0"/>
    </xf>
    <xf numFmtId="0" fontId="0" fillId="0" borderId="24" xfId="0" applyBorder="1" applyProtection="1"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right"/>
    </xf>
    <xf numFmtId="0" fontId="4" fillId="4" borderId="0" xfId="0" applyFont="1" applyFill="1" applyAlignment="1" applyProtection="1">
      <alignment horizontal="right"/>
    </xf>
    <xf numFmtId="0" fontId="3" fillId="0" borderId="2" xfId="0" applyFont="1" applyFill="1" applyBorder="1" applyAlignment="1" applyProtection="1">
      <alignment horizontal="center"/>
      <protection locked="0"/>
    </xf>
    <xf numFmtId="164" fontId="3" fillId="4" borderId="4" xfId="0" applyNumberFormat="1" applyFont="1" applyFill="1" applyBorder="1" applyAlignment="1" applyProtection="1">
      <alignment horizontal="left"/>
    </xf>
    <xf numFmtId="165" fontId="3" fillId="4" borderId="4" xfId="0" applyNumberFormat="1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protection locked="0"/>
    </xf>
    <xf numFmtId="0" fontId="3" fillId="0" borderId="25" xfId="0" applyFont="1" applyBorder="1" applyAlignment="1" applyProtection="1">
      <protection locked="0"/>
    </xf>
    <xf numFmtId="0" fontId="4" fillId="6" borderId="4" xfId="0" applyFont="1" applyFill="1" applyBorder="1" applyAlignment="1" applyProtection="1">
      <alignment horizontal="left"/>
    </xf>
    <xf numFmtId="0" fontId="4" fillId="6" borderId="4" xfId="0" applyFont="1" applyFill="1" applyBorder="1" applyAlignment="1" applyProtection="1">
      <alignment horizontal="right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4" borderId="0" xfId="0" applyFont="1" applyFill="1" applyBorder="1" applyAlignment="1" applyProtection="1">
      <alignment horizontal="right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right" vertical="center"/>
    </xf>
    <xf numFmtId="0" fontId="4" fillId="0" borderId="29" xfId="0" applyFont="1" applyBorder="1" applyAlignment="1" applyProtection="1">
      <alignment horizontal="right" vertical="center"/>
    </xf>
    <xf numFmtId="0" fontId="4" fillId="0" borderId="29" xfId="0" applyFont="1" applyBorder="1" applyAlignment="1" applyProtection="1">
      <alignment vertical="center"/>
    </xf>
    <xf numFmtId="0" fontId="4" fillId="0" borderId="30" xfId="0" applyFont="1" applyBorder="1" applyAlignment="1" applyProtection="1">
      <alignment vertical="center"/>
    </xf>
    <xf numFmtId="0" fontId="4" fillId="0" borderId="28" xfId="0" applyFont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Border="1" applyAlignment="1" applyProtection="1">
      <alignment horizontal="left"/>
    </xf>
    <xf numFmtId="0" fontId="5" fillId="0" borderId="19" xfId="0" applyFont="1" applyFill="1" applyBorder="1" applyAlignment="1" applyProtection="1">
      <alignment horizontal="right" vertical="center"/>
    </xf>
    <xf numFmtId="165" fontId="3" fillId="4" borderId="17" xfId="0" applyNumberFormat="1" applyFont="1" applyFill="1" applyBorder="1" applyAlignment="1" applyProtection="1">
      <alignment horizontal="left"/>
    </xf>
    <xf numFmtId="167" fontId="0" fillId="8" borderId="1" xfId="0" applyNumberFormat="1" applyFill="1" applyBorder="1" applyProtection="1">
      <protection locked="0"/>
    </xf>
    <xf numFmtId="167" fontId="0" fillId="8" borderId="31" xfId="0" applyNumberFormat="1" applyFill="1" applyBorder="1" applyProtection="1">
      <protection locked="0"/>
    </xf>
    <xf numFmtId="0" fontId="3" fillId="6" borderId="12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  <protection locked="0"/>
    </xf>
    <xf numFmtId="0" fontId="24" fillId="6" borderId="0" xfId="0" applyFont="1" applyFill="1" applyAlignment="1" applyProtection="1">
      <alignment horizontal="right"/>
    </xf>
    <xf numFmtId="0" fontId="18" fillId="11" borderId="3" xfId="0" applyFont="1" applyFill="1" applyBorder="1" applyAlignment="1" applyProtection="1">
      <alignment horizontal="left"/>
    </xf>
    <xf numFmtId="0" fontId="18" fillId="11" borderId="7" xfId="0" applyFont="1" applyFill="1" applyBorder="1" applyAlignment="1" applyProtection="1">
      <alignment horizontal="left"/>
    </xf>
    <xf numFmtId="0" fontId="5" fillId="3" borderId="12" xfId="0" applyFont="1" applyFill="1" applyBorder="1" applyProtection="1"/>
    <xf numFmtId="0" fontId="5" fillId="3" borderId="0" xfId="0" applyFont="1" applyFill="1" applyBorder="1" applyProtection="1"/>
    <xf numFmtId="0" fontId="5" fillId="3" borderId="6" xfId="0" applyFont="1" applyFill="1" applyBorder="1" applyProtection="1"/>
    <xf numFmtId="0" fontId="4" fillId="3" borderId="15" xfId="0" applyFont="1" applyFill="1" applyBorder="1" applyProtection="1"/>
    <xf numFmtId="0" fontId="4" fillId="3" borderId="5" xfId="0" applyFont="1" applyFill="1" applyBorder="1" applyProtection="1"/>
    <xf numFmtId="0" fontId="4" fillId="3" borderId="20" xfId="0" applyFont="1" applyFill="1" applyBorder="1" applyProtection="1"/>
    <xf numFmtId="0" fontId="4" fillId="3" borderId="12" xfId="0" applyFont="1" applyFill="1" applyBorder="1" applyProtection="1"/>
    <xf numFmtId="0" fontId="4" fillId="3" borderId="0" xfId="0" applyFont="1" applyFill="1" applyBorder="1" applyProtection="1"/>
    <xf numFmtId="0" fontId="4" fillId="3" borderId="6" xfId="0" applyFont="1" applyFill="1" applyBorder="1" applyProtection="1"/>
    <xf numFmtId="1" fontId="3" fillId="0" borderId="2" xfId="0" applyNumberFormat="1" applyFont="1" applyBorder="1" applyAlignment="1" applyProtection="1">
      <alignment horizontal="center"/>
      <protection locked="0"/>
    </xf>
    <xf numFmtId="0" fontId="7" fillId="4" borderId="0" xfId="0" applyFont="1" applyFill="1" applyBorder="1" applyAlignment="1" applyProtection="1">
      <alignment horizontal="right"/>
    </xf>
    <xf numFmtId="0" fontId="3" fillId="0" borderId="2" xfId="0" applyFont="1" applyBorder="1" applyProtection="1">
      <protection locked="0"/>
    </xf>
    <xf numFmtId="0" fontId="6" fillId="4" borderId="0" xfId="0" applyFont="1" applyFill="1" applyBorder="1" applyAlignment="1" applyProtection="1">
      <alignment horizontal="right" vertical="top" wrapText="1"/>
    </xf>
    <xf numFmtId="0" fontId="6" fillId="4" borderId="6" xfId="0" applyFont="1" applyFill="1" applyBorder="1" applyAlignment="1" applyProtection="1">
      <alignment horizontal="right" vertical="top" wrapText="1"/>
    </xf>
    <xf numFmtId="0" fontId="3" fillId="0" borderId="2" xfId="0" applyFont="1" applyFill="1" applyBorder="1" applyAlignment="1" applyProtection="1">
      <alignment horizontal="left"/>
      <protection locked="0"/>
    </xf>
    <xf numFmtId="1" fontId="3" fillId="0" borderId="3" xfId="0" applyNumberFormat="1" applyFont="1" applyBorder="1" applyAlignment="1" applyProtection="1">
      <alignment horizontal="center"/>
      <protection locked="0"/>
    </xf>
    <xf numFmtId="1" fontId="3" fillId="0" borderId="14" xfId="0" applyNumberFormat="1" applyFont="1" applyBorder="1" applyAlignment="1" applyProtection="1">
      <alignment horizontal="center"/>
      <protection locked="0"/>
    </xf>
    <xf numFmtId="1" fontId="3" fillId="0" borderId="7" xfId="0" applyNumberFormat="1" applyFont="1" applyBorder="1" applyAlignment="1" applyProtection="1">
      <alignment horizontal="center"/>
      <protection locked="0"/>
    </xf>
    <xf numFmtId="0" fontId="4" fillId="4" borderId="0" xfId="0" applyFont="1" applyFill="1" applyBorder="1" applyAlignment="1" applyProtection="1">
      <alignment horizontal="right"/>
    </xf>
    <xf numFmtId="0" fontId="4" fillId="4" borderId="6" xfId="0" applyFont="1" applyFill="1" applyBorder="1" applyAlignment="1" applyProtection="1">
      <alignment horizontal="right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/>
      <protection locked="0"/>
    </xf>
    <xf numFmtId="0" fontId="4" fillId="8" borderId="7" xfId="0" applyFont="1" applyFill="1" applyBorder="1" applyAlignment="1" applyProtection="1">
      <alignment horizontal="center"/>
      <protection locked="0"/>
    </xf>
    <xf numFmtId="0" fontId="10" fillId="0" borderId="2" xfId="5" applyFont="1" applyBorder="1" applyAlignment="1" applyProtection="1">
      <alignment horizontal="center"/>
      <protection locked="0"/>
    </xf>
    <xf numFmtId="0" fontId="4" fillId="0" borderId="25" xfId="0" applyFont="1" applyFill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6" fillId="4" borderId="27" xfId="0" applyFont="1" applyFill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20" fillId="4" borderId="12" xfId="0" applyFont="1" applyFill="1" applyBorder="1" applyAlignment="1" applyProtection="1">
      <alignment horizontal="right" vertical="center"/>
    </xf>
    <xf numFmtId="0" fontId="20" fillId="4" borderId="6" xfId="0" applyFont="1" applyFill="1" applyBorder="1" applyAlignment="1" applyProtection="1">
      <alignment horizontal="right" vertical="center"/>
    </xf>
    <xf numFmtId="44" fontId="3" fillId="0" borderId="3" xfId="6" applyFont="1" applyBorder="1" applyAlignment="1" applyProtection="1">
      <alignment horizontal="center"/>
      <protection locked="0"/>
    </xf>
    <xf numFmtId="44" fontId="3" fillId="0" borderId="7" xfId="6" applyFont="1" applyBorder="1" applyAlignment="1" applyProtection="1">
      <alignment horizontal="center"/>
      <protection locked="0"/>
    </xf>
    <xf numFmtId="15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14" fillId="0" borderId="25" xfId="0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left" vertical="center"/>
    </xf>
    <xf numFmtId="0" fontId="7" fillId="4" borderId="0" xfId="0" applyFont="1" applyFill="1" applyBorder="1" applyAlignment="1" applyProtection="1">
      <alignment horizontal="left" vertical="center"/>
    </xf>
    <xf numFmtId="0" fontId="7" fillId="4" borderId="6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protection locked="0"/>
    </xf>
    <xf numFmtId="0" fontId="4" fillId="0" borderId="7" xfId="0" applyFont="1" applyFill="1" applyBorder="1" applyAlignment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6" xfId="0" applyFont="1" applyBorder="1" applyAlignment="1" applyProtection="1">
      <protection locked="0"/>
    </xf>
    <xf numFmtId="0" fontId="3" fillId="0" borderId="10" xfId="0" applyFont="1" applyBorder="1" applyAlignment="1" applyProtection="1">
      <protection locked="0"/>
    </xf>
    <xf numFmtId="0" fontId="3" fillId="0" borderId="18" xfId="0" applyFont="1" applyBorder="1" applyAlignment="1" applyProtection="1">
      <protection locked="0"/>
    </xf>
    <xf numFmtId="0" fontId="10" fillId="0" borderId="2" xfId="5" applyFont="1" applyBorder="1" applyProtection="1">
      <protection locked="0"/>
    </xf>
    <xf numFmtId="0" fontId="3" fillId="0" borderId="11" xfId="0" applyFont="1" applyBorder="1" applyAlignment="1" applyProtection="1">
      <protection locked="0"/>
    </xf>
    <xf numFmtId="0" fontId="3" fillId="0" borderId="8" xfId="0" applyFont="1" applyBorder="1" applyAlignment="1" applyProtection="1">
      <protection locked="0"/>
    </xf>
    <xf numFmtId="0" fontId="3" fillId="0" borderId="21" xfId="0" applyFont="1" applyBorder="1" applyAlignment="1" applyProtection="1">
      <protection locked="0"/>
    </xf>
    <xf numFmtId="0" fontId="3" fillId="0" borderId="3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0" borderId="14" xfId="0" applyFont="1" applyBorder="1" applyAlignment="1" applyProtection="1">
      <protection locked="0"/>
    </xf>
    <xf numFmtId="0" fontId="6" fillId="0" borderId="7" xfId="0" applyFont="1" applyBorder="1" applyAlignment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6" fillId="0" borderId="2" xfId="0" applyFont="1" applyBorder="1" applyProtection="1">
      <protection locked="0"/>
    </xf>
    <xf numFmtId="0" fontId="3" fillId="0" borderId="1" xfId="0" applyFont="1" applyFill="1" applyBorder="1" applyProtection="1"/>
    <xf numFmtId="0" fontId="3" fillId="0" borderId="3" xfId="0" applyFont="1" applyFill="1" applyBorder="1" applyProtection="1"/>
    <xf numFmtId="0" fontId="3" fillId="0" borderId="7" xfId="0" applyFont="1" applyFill="1" applyBorder="1" applyProtection="1"/>
    <xf numFmtId="0" fontId="4" fillId="6" borderId="0" xfId="0" applyFont="1" applyFill="1" applyBorder="1" applyProtection="1"/>
    <xf numFmtId="0" fontId="4" fillId="6" borderId="0" xfId="0" applyFont="1" applyFill="1" applyBorder="1" applyAlignment="1" applyProtection="1">
      <alignment horizontal="left" vertical="top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18" xfId="0" applyFont="1" applyFill="1" applyBorder="1" applyAlignment="1" applyProtection="1">
      <alignment horizontal="left" vertical="top" wrapText="1"/>
      <protection locked="0"/>
    </xf>
    <xf numFmtId="0" fontId="6" fillId="0" borderId="12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6" xfId="0" applyFont="1" applyFill="1" applyBorder="1" applyAlignment="1" applyProtection="1">
      <alignment horizontal="left" vertical="top" wrapText="1"/>
      <protection locked="0"/>
    </xf>
    <xf numFmtId="0" fontId="6" fillId="0" borderId="11" xfId="0" applyFont="1" applyFill="1" applyBorder="1" applyAlignment="1" applyProtection="1">
      <alignment horizontal="left" vertical="top" wrapText="1"/>
      <protection locked="0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21" xfId="0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14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2" fontId="3" fillId="7" borderId="3" xfId="0" applyNumberFormat="1" applyFont="1" applyFill="1" applyBorder="1" applyAlignment="1" applyProtection="1">
      <alignment horizontal="center" vertical="center" wrapText="1"/>
    </xf>
    <xf numFmtId="2" fontId="3" fillId="7" borderId="7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6" borderId="0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 vertical="center"/>
    </xf>
    <xf numFmtId="0" fontId="13" fillId="0" borderId="6" xfId="0" applyFont="1" applyBorder="1" applyAlignment="1" applyProtection="1">
      <alignment horizontal="right" vertical="center"/>
    </xf>
    <xf numFmtId="0" fontId="3" fillId="0" borderId="31" xfId="0" applyFont="1" applyFill="1" applyBorder="1" applyProtection="1"/>
    <xf numFmtId="0" fontId="3" fillId="0" borderId="28" xfId="0" applyFont="1" applyBorder="1" applyAlignment="1" applyProtection="1">
      <alignment horizontal="left" vertical="center"/>
    </xf>
    <xf numFmtId="0" fontId="3" fillId="0" borderId="30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6" borderId="0" xfId="0" applyFont="1" applyFill="1" applyBorder="1" applyAlignment="1" applyProtection="1">
      <alignment horizontal="left"/>
    </xf>
    <xf numFmtId="0" fontId="4" fillId="6" borderId="0" xfId="0" applyFont="1" applyFill="1" applyBorder="1" applyAlignment="1" applyProtection="1">
      <alignment horizontal="center" vertical="center"/>
    </xf>
    <xf numFmtId="0" fontId="4" fillId="6" borderId="6" xfId="0" applyFont="1" applyFill="1" applyBorder="1" applyAlignment="1" applyProtection="1">
      <alignment horizontal="center" vertical="center"/>
    </xf>
    <xf numFmtId="167" fontId="0" fillId="0" borderId="3" xfId="0" applyNumberFormat="1" applyBorder="1" applyAlignment="1" applyProtection="1">
      <alignment horizontal="center"/>
      <protection locked="0"/>
    </xf>
    <xf numFmtId="167" fontId="0" fillId="0" borderId="7" xfId="0" applyNumberFormat="1" applyBorder="1" applyAlignment="1" applyProtection="1">
      <alignment horizontal="center"/>
      <protection locked="0"/>
    </xf>
    <xf numFmtId="0" fontId="3" fillId="0" borderId="3" xfId="0" quotePrefix="1" applyFont="1" applyBorder="1" applyAlignment="1" applyProtection="1">
      <alignment horizontal="center" vertical="center"/>
      <protection locked="0"/>
    </xf>
    <xf numFmtId="0" fontId="3" fillId="0" borderId="7" xfId="0" quotePrefix="1" applyFont="1" applyBorder="1" applyAlignment="1" applyProtection="1">
      <alignment horizontal="center" vertical="center"/>
      <protection locked="0"/>
    </xf>
    <xf numFmtId="167" fontId="3" fillId="0" borderId="3" xfId="0" quotePrefix="1" applyNumberFormat="1" applyFont="1" applyBorder="1" applyAlignment="1" applyProtection="1">
      <alignment horizontal="center" vertical="center"/>
      <protection locked="0"/>
    </xf>
    <xf numFmtId="167" fontId="3" fillId="0" borderId="7" xfId="0" quotePrefix="1" applyNumberFormat="1" applyFont="1" applyBorder="1" applyAlignment="1" applyProtection="1">
      <alignment horizontal="center" vertical="center"/>
      <protection locked="0"/>
    </xf>
    <xf numFmtId="0" fontId="3" fillId="6" borderId="0" xfId="0" applyFont="1" applyFill="1" applyBorder="1" applyAlignment="1" applyProtection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</xf>
  </cellXfs>
  <cellStyles count="7">
    <cellStyle name="Currency" xfId="6" builtinId="4"/>
    <cellStyle name="Hyperlink" xfId="5" builtinId="8"/>
    <cellStyle name="Normal" xfId="0" builtinId="0"/>
    <cellStyle name="Normal 10" xfId="4" xr:uid="{00000000-0005-0000-0000-000002000000}"/>
    <cellStyle name="Normal 2" xfId="2" xr:uid="{00000000-0005-0000-0000-000003000000}"/>
    <cellStyle name="Normal 3" xfId="3" xr:uid="{00000000-0005-0000-0000-000004000000}"/>
    <cellStyle name="Percent" xfId="1" builtinId="5"/>
  </cellStyles>
  <dxfs count="14"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auto="1"/>
        </top>
        <bottom/>
        <vertical/>
        <horizontal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/>
        <bottom/>
        <vertical/>
        <horizontal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/>
        <bottom/>
        <vertical/>
        <horizontal/>
      </border>
    </dxf>
    <dxf>
      <font>
        <color theme="7" tint="0.79998168889431442"/>
      </font>
      <fill>
        <patternFill>
          <bgColor theme="7" tint="0.79998168889431442"/>
        </patternFill>
      </fill>
      <border>
        <left style="thin">
          <color auto="1"/>
        </left>
        <right/>
        <top/>
        <bottom/>
        <vertical/>
        <horizontal/>
      </border>
    </dxf>
    <dxf>
      <font>
        <color theme="7" tint="0.79998168889431442"/>
      </font>
      <fill>
        <patternFill>
          <bgColor theme="7" tint="0.79998168889431442"/>
        </patternFill>
      </fill>
      <border>
        <left style="thin">
          <color auto="1"/>
        </left>
        <vertical/>
        <horizontal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/>
        <bottom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/>
        <bottom/>
        <vertical/>
        <horizontal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/>
        <bottom/>
        <vertical/>
        <horizontal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/>
        <bottom/>
        <vertical/>
        <horizontal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color theme="7" tint="0.79998168889431442"/>
      </font>
      <fill>
        <patternFill>
          <bgColor theme="7" tint="0.79998168889431442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0</xdr:col>
      <xdr:colOff>1194758</xdr:colOff>
      <xdr:row>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2" t="7971" r="4071" b="15217"/>
        <a:stretch/>
      </xdr:blipFill>
      <xdr:spPr>
        <a:xfrm>
          <a:off x="228600" y="0"/>
          <a:ext cx="966158" cy="4572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2</xdr:row>
          <xdr:rowOff>28575</xdr:rowOff>
        </xdr:from>
        <xdr:to>
          <xdr:col>8</xdr:col>
          <xdr:colOff>66675</xdr:colOff>
          <xdr:row>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</xdr:row>
          <xdr:rowOff>28575</xdr:rowOff>
        </xdr:from>
        <xdr:to>
          <xdr:col>9</xdr:col>
          <xdr:colOff>762000</xdr:colOff>
          <xdr:row>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41</xdr:row>
          <xdr:rowOff>161925</xdr:rowOff>
        </xdr:from>
        <xdr:to>
          <xdr:col>0</xdr:col>
          <xdr:colOff>1533525</xdr:colOff>
          <xdr:row>43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46</xdr:row>
          <xdr:rowOff>0</xdr:rowOff>
        </xdr:from>
        <xdr:to>
          <xdr:col>0</xdr:col>
          <xdr:colOff>1533525</xdr:colOff>
          <xdr:row>47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9525</xdr:colOff>
      <xdr:row>37</xdr:row>
      <xdr:rowOff>85725</xdr:rowOff>
    </xdr:from>
    <xdr:to>
      <xdr:col>18</xdr:col>
      <xdr:colOff>600075</xdr:colOff>
      <xdr:row>37</xdr:row>
      <xdr:rowOff>95250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8429625" y="7324725"/>
          <a:ext cx="661987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66"/>
  <sheetViews>
    <sheetView tabSelected="1" zoomScaleNormal="100" workbookViewId="0">
      <selection activeCell="B5" sqref="B5"/>
    </sheetView>
  </sheetViews>
  <sheetFormatPr defaultColWidth="0" defaultRowHeight="15" zeroHeight="1" x14ac:dyDescent="0.25"/>
  <cols>
    <col min="1" max="1" width="24" style="3" customWidth="1"/>
    <col min="2" max="2" width="16.42578125" style="3" customWidth="1"/>
    <col min="3" max="3" width="8" style="3" customWidth="1"/>
    <col min="4" max="4" width="9.28515625" style="3" customWidth="1"/>
    <col min="5" max="5" width="16.7109375" style="3" customWidth="1"/>
    <col min="6" max="6" width="9.140625" style="3" customWidth="1"/>
    <col min="7" max="7" width="6" style="3" customWidth="1"/>
    <col min="8" max="8" width="8.42578125" style="3" customWidth="1"/>
    <col min="9" max="9" width="14.42578125" style="3" customWidth="1"/>
    <col min="10" max="10" width="13.85546875" style="3" customWidth="1"/>
    <col min="11" max="11" width="15.85546875" style="3" hidden="1" customWidth="1"/>
    <col min="12" max="12" width="8.140625" style="3" hidden="1" customWidth="1"/>
    <col min="13" max="13" width="17.42578125" style="3" hidden="1" customWidth="1"/>
    <col min="14" max="15" width="9.140625" style="3" hidden="1" customWidth="1"/>
    <col min="16" max="16" width="12.42578125" style="3" hidden="1" customWidth="1"/>
    <col min="17" max="19" width="9.140625" style="3" hidden="1" customWidth="1"/>
    <col min="20" max="20" width="1.7109375" style="3" hidden="1" customWidth="1"/>
    <col min="21" max="22" width="0" style="3" hidden="1" customWidth="1"/>
    <col min="23" max="16384" width="9.140625" style="3" hidden="1"/>
  </cols>
  <sheetData>
    <row r="1" spans="1:19" ht="18.75" x14ac:dyDescent="0.3">
      <c r="B1" s="4" t="s">
        <v>0</v>
      </c>
      <c r="C1" s="4"/>
      <c r="D1" s="4"/>
      <c r="E1" s="5"/>
      <c r="F1" s="5"/>
      <c r="G1" s="5"/>
      <c r="H1" s="309" t="s">
        <v>56</v>
      </c>
      <c r="I1" s="309"/>
      <c r="J1" s="310"/>
      <c r="K1" s="328" t="s">
        <v>207</v>
      </c>
      <c r="L1" s="329"/>
      <c r="M1" s="329"/>
      <c r="N1" s="329"/>
      <c r="O1" s="329"/>
      <c r="P1" s="329"/>
      <c r="Q1" s="329"/>
      <c r="R1" s="329"/>
      <c r="S1" s="330"/>
    </row>
    <row r="2" spans="1:19" ht="19.5" thickBot="1" x14ac:dyDescent="0.35">
      <c r="A2" s="6"/>
      <c r="B2" s="7" t="s">
        <v>55</v>
      </c>
      <c r="C2" s="7"/>
      <c r="D2" s="7"/>
      <c r="E2" s="8"/>
      <c r="F2" s="8"/>
      <c r="G2" s="8"/>
      <c r="H2" s="8"/>
      <c r="I2" s="7"/>
      <c r="J2" s="195" t="s">
        <v>400</v>
      </c>
      <c r="K2" s="331"/>
      <c r="L2" s="332"/>
      <c r="M2" s="332"/>
      <c r="N2" s="332"/>
      <c r="O2" s="332"/>
      <c r="P2" s="332"/>
      <c r="Q2" s="332"/>
      <c r="R2" s="332"/>
      <c r="S2" s="333"/>
    </row>
    <row r="3" spans="1:19" ht="19.5" thickBot="1" x14ac:dyDescent="0.3">
      <c r="A3" s="74" t="s">
        <v>176</v>
      </c>
      <c r="B3" s="239"/>
      <c r="C3" s="239"/>
      <c r="D3" s="239"/>
      <c r="E3" s="75"/>
      <c r="F3" s="92" t="s">
        <v>177</v>
      </c>
      <c r="G3" s="93"/>
      <c r="H3" s="75"/>
      <c r="I3" s="94" t="s">
        <v>178</v>
      </c>
      <c r="J3" s="187"/>
      <c r="K3" s="191" t="s">
        <v>393</v>
      </c>
      <c r="L3" s="312"/>
      <c r="M3" s="313"/>
      <c r="N3" s="188"/>
      <c r="O3" s="189"/>
      <c r="P3" s="188"/>
      <c r="Q3" s="189"/>
      <c r="R3" s="188"/>
      <c r="S3" s="190"/>
    </row>
    <row r="4" spans="1:19" x14ac:dyDescent="0.25">
      <c r="A4" s="204" t="s">
        <v>355</v>
      </c>
      <c r="B4" s="205"/>
      <c r="C4" s="205"/>
      <c r="D4" s="205"/>
      <c r="E4" s="205"/>
      <c r="F4" s="205"/>
      <c r="G4" s="205"/>
      <c r="H4" s="205"/>
      <c r="I4" s="205"/>
      <c r="J4" s="206"/>
      <c r="K4" s="103" t="s">
        <v>179</v>
      </c>
      <c r="L4" s="167"/>
      <c r="M4" s="104"/>
      <c r="N4" s="105"/>
      <c r="O4" s="317" t="s">
        <v>196</v>
      </c>
      <c r="P4" s="317"/>
      <c r="Q4" s="317"/>
      <c r="R4" s="106"/>
      <c r="S4" s="107"/>
    </row>
    <row r="5" spans="1:19" x14ac:dyDescent="0.25">
      <c r="A5" s="83" t="s">
        <v>1</v>
      </c>
      <c r="B5" s="81"/>
      <c r="C5" s="59"/>
      <c r="D5" s="59"/>
      <c r="E5" s="175" t="s">
        <v>373</v>
      </c>
      <c r="F5" s="193"/>
      <c r="G5" s="59"/>
      <c r="H5" s="59"/>
      <c r="I5" s="59"/>
      <c r="J5" s="70"/>
      <c r="K5" s="103" t="s">
        <v>181</v>
      </c>
      <c r="L5" s="168"/>
      <c r="M5" s="108" t="str">
        <f>IF(L5="","",VLOOKUP(L5,Sheet2!A40:B46,2,0))</f>
        <v/>
      </c>
      <c r="N5" s="105"/>
      <c r="O5" s="314"/>
      <c r="P5" s="315"/>
      <c r="Q5" s="316"/>
      <c r="R5" s="106"/>
      <c r="S5" s="107"/>
    </row>
    <row r="6" spans="1:19" x14ac:dyDescent="0.25">
      <c r="A6" s="83" t="s">
        <v>225</v>
      </c>
      <c r="B6" s="81"/>
      <c r="C6" s="10"/>
      <c r="D6" s="88"/>
      <c r="E6" s="84" t="s">
        <v>4</v>
      </c>
      <c r="F6" s="218"/>
      <c r="G6" s="218"/>
      <c r="H6" s="218"/>
      <c r="I6" s="218"/>
      <c r="J6" s="218"/>
      <c r="K6" s="105"/>
      <c r="L6" s="105"/>
      <c r="M6" s="105"/>
      <c r="N6" s="105"/>
      <c r="O6" s="271" t="s">
        <v>197</v>
      </c>
      <c r="P6" s="271"/>
      <c r="Q6" s="271"/>
      <c r="R6" s="106"/>
      <c r="S6" s="107"/>
    </row>
    <row r="7" spans="1:19" x14ac:dyDescent="0.25">
      <c r="A7" s="83" t="str">
        <f>IF(B5&lt;&gt;"Cider","","Cider Flavour:")</f>
        <v/>
      </c>
      <c r="B7" s="200"/>
      <c r="C7" s="59"/>
      <c r="D7" s="53"/>
      <c r="E7" s="84" t="s">
        <v>5</v>
      </c>
      <c r="F7" s="218"/>
      <c r="G7" s="218"/>
      <c r="H7" s="218"/>
      <c r="I7" s="218"/>
      <c r="J7" s="218"/>
      <c r="K7" s="103" t="s">
        <v>183</v>
      </c>
      <c r="L7" s="108" t="str">
        <f>IF(M7="","",(VLOOKUP(M7,Sheet2!A2:B6,2,0)))</f>
        <v/>
      </c>
      <c r="M7" s="169"/>
      <c r="N7" s="109"/>
      <c r="O7" s="248"/>
      <c r="P7" s="249"/>
      <c r="Q7" s="250"/>
      <c r="R7" s="106"/>
      <c r="S7" s="107"/>
    </row>
    <row r="8" spans="1:19" x14ac:dyDescent="0.25">
      <c r="A8" s="83" t="s">
        <v>3</v>
      </c>
      <c r="B8" s="173"/>
      <c r="C8" s="59"/>
      <c r="D8" s="59"/>
      <c r="E8" s="59"/>
      <c r="F8" s="53"/>
      <c r="G8" s="53"/>
      <c r="H8" s="9"/>
      <c r="I8" s="9"/>
      <c r="J8" s="14"/>
      <c r="K8" s="105"/>
      <c r="L8" s="105"/>
      <c r="M8" s="109"/>
      <c r="N8" s="109"/>
      <c r="O8" s="317" t="s">
        <v>334</v>
      </c>
      <c r="P8" s="326"/>
      <c r="Q8" s="106"/>
      <c r="R8" s="106"/>
      <c r="S8" s="107"/>
    </row>
    <row r="9" spans="1:19" x14ac:dyDescent="0.25">
      <c r="A9" s="174" t="s">
        <v>375</v>
      </c>
      <c r="B9" s="200"/>
      <c r="C9" s="59"/>
      <c r="D9" s="59"/>
      <c r="E9" s="59"/>
      <c r="F9" s="15"/>
      <c r="G9" s="15"/>
      <c r="H9" s="15"/>
      <c r="I9" s="15"/>
      <c r="J9" s="16"/>
      <c r="K9" s="103" t="s">
        <v>185</v>
      </c>
      <c r="L9" s="110" t="str">
        <f>IF(M9="","",(VLOOKUP(M9,Sheet2!A:B,2,0)))</f>
        <v/>
      </c>
      <c r="M9" s="169"/>
      <c r="N9" s="109"/>
      <c r="O9" s="248"/>
      <c r="P9" s="249"/>
      <c r="Q9" s="250"/>
      <c r="R9" s="106"/>
      <c r="S9" s="107"/>
    </row>
    <row r="10" spans="1:19" x14ac:dyDescent="0.25">
      <c r="A10" s="88" t="s">
        <v>2</v>
      </c>
      <c r="B10" s="213"/>
      <c r="C10" s="213"/>
      <c r="D10" s="11" t="s">
        <v>165</v>
      </c>
      <c r="E10" s="95"/>
      <c r="F10" s="95"/>
      <c r="G10" s="95"/>
      <c r="H10" s="95"/>
      <c r="I10" s="95"/>
      <c r="J10" s="14"/>
      <c r="K10" s="103"/>
      <c r="L10" s="105"/>
      <c r="M10" s="109"/>
      <c r="N10" s="109"/>
      <c r="O10" s="271" t="s">
        <v>200</v>
      </c>
      <c r="P10" s="271"/>
      <c r="Q10" s="271"/>
      <c r="R10" s="106"/>
      <c r="S10" s="107"/>
    </row>
    <row r="11" spans="1:19" x14ac:dyDescent="0.25">
      <c r="A11" s="88"/>
      <c r="B11" s="59"/>
      <c r="C11" s="88"/>
      <c r="D11" s="95"/>
      <c r="E11" s="95"/>
      <c r="F11" s="95"/>
      <c r="G11" s="95"/>
      <c r="H11" s="95"/>
      <c r="I11" s="95"/>
      <c r="J11" s="96"/>
      <c r="K11" s="109"/>
      <c r="L11" s="105"/>
      <c r="M11" s="105"/>
      <c r="N11" s="111"/>
      <c r="O11" s="282"/>
      <c r="P11" s="283"/>
      <c r="Q11" s="284"/>
      <c r="R11" s="106"/>
      <c r="S11" s="107"/>
    </row>
    <row r="12" spans="1:19" x14ac:dyDescent="0.25">
      <c r="A12" s="83" t="s">
        <v>6</v>
      </c>
      <c r="B12" s="51"/>
      <c r="C12" s="17"/>
      <c r="D12" s="88" t="s">
        <v>7</v>
      </c>
      <c r="E12" s="82"/>
      <c r="F12" s="12"/>
      <c r="G12" s="12"/>
      <c r="H12" s="88" t="s">
        <v>8</v>
      </c>
      <c r="I12" s="215"/>
      <c r="J12" s="215"/>
      <c r="K12" s="103" t="s">
        <v>189</v>
      </c>
      <c r="L12" s="304" t="str">
        <f>IFERROR(IF(F38&gt;=VLOOKUP(B16,Sheet6!A:C,3,0),"Deluxe",IF(F38&gt;=VLOOKUP(B16,Sheet6!A:B,2,0),"Premium","Economy")),"Size N/A")</f>
        <v>Size N/A</v>
      </c>
      <c r="M12" s="305"/>
      <c r="N12" s="111"/>
      <c r="O12" s="106"/>
      <c r="P12" s="106"/>
      <c r="Q12" s="106"/>
      <c r="R12" s="106"/>
      <c r="S12" s="107"/>
    </row>
    <row r="13" spans="1:19" x14ac:dyDescent="0.25">
      <c r="A13" s="83" t="s">
        <v>9</v>
      </c>
      <c r="B13" s="81"/>
      <c r="C13" s="12"/>
      <c r="D13" s="88" t="s">
        <v>10</v>
      </c>
      <c r="E13" s="82"/>
      <c r="F13" s="18"/>
      <c r="G13" s="216" t="s">
        <v>11</v>
      </c>
      <c r="H13" s="217"/>
      <c r="I13" s="215"/>
      <c r="J13" s="215"/>
      <c r="K13" s="105"/>
      <c r="L13" s="105"/>
      <c r="M13" s="112"/>
      <c r="N13" s="113" t="str">
        <f>IF(M7="WineType","WineSubType",IF(M7="SpiritType","SpiritSubType",""))</f>
        <v/>
      </c>
      <c r="O13" s="106"/>
      <c r="P13" s="114" t="s">
        <v>191</v>
      </c>
      <c r="Q13" s="81"/>
      <c r="R13" s="106"/>
      <c r="S13" s="107"/>
    </row>
    <row r="14" spans="1:19" x14ac:dyDescent="0.25">
      <c r="A14" s="83" t="s">
        <v>163</v>
      </c>
      <c r="B14" s="81"/>
      <c r="C14" s="12"/>
      <c r="D14" s="88" t="s">
        <v>13</v>
      </c>
      <c r="E14" s="82"/>
      <c r="F14" s="18"/>
      <c r="G14" s="216"/>
      <c r="H14" s="217"/>
      <c r="I14" s="215"/>
      <c r="J14" s="215"/>
      <c r="K14" s="103" t="s">
        <v>190</v>
      </c>
      <c r="L14" s="115" t="str">
        <f>IF(M14="","",VLOOKUP(M14,Sheet2!A68:B69,2,0))</f>
        <v/>
      </c>
      <c r="M14" s="52"/>
      <c r="N14" s="105"/>
      <c r="O14" s="106"/>
      <c r="P14" s="106"/>
      <c r="Q14" s="106"/>
      <c r="R14" s="106"/>
      <c r="S14" s="107"/>
    </row>
    <row r="15" spans="1:19" x14ac:dyDescent="0.25">
      <c r="A15" s="83" t="s">
        <v>12</v>
      </c>
      <c r="B15" s="81"/>
      <c r="C15" s="222" t="s">
        <v>164</v>
      </c>
      <c r="D15" s="222"/>
      <c r="E15" s="223"/>
      <c r="F15" s="176"/>
      <c r="G15" s="216"/>
      <c r="H15" s="217"/>
      <c r="I15" s="215"/>
      <c r="J15" s="215"/>
      <c r="K15" s="109"/>
      <c r="L15" s="109"/>
      <c r="M15" s="109"/>
      <c r="N15" s="116"/>
      <c r="O15" s="272" t="s">
        <v>201</v>
      </c>
      <c r="P15" s="272"/>
      <c r="Q15" s="272"/>
      <c r="R15" s="106"/>
      <c r="S15" s="107"/>
    </row>
    <row r="16" spans="1:19" x14ac:dyDescent="0.25">
      <c r="A16" s="83" t="s">
        <v>175</v>
      </c>
      <c r="B16" s="19">
        <f>B13*B15</f>
        <v>0</v>
      </c>
      <c r="C16" s="214" t="str">
        <f>IF(F15&lt;&gt;"Yes","","If yes, how many mg/serving does it contain?")</f>
        <v/>
      </c>
      <c r="D16" s="214"/>
      <c r="E16" s="214"/>
      <c r="F16" s="192"/>
      <c r="G16" s="59"/>
      <c r="H16" s="85"/>
      <c r="I16" s="12"/>
      <c r="J16" s="20"/>
      <c r="K16" s="103" t="s">
        <v>192</v>
      </c>
      <c r="L16" s="306"/>
      <c r="M16" s="306"/>
      <c r="N16" s="117"/>
      <c r="O16" s="273"/>
      <c r="P16" s="274"/>
      <c r="Q16" s="274"/>
      <c r="R16" s="274"/>
      <c r="S16" s="275"/>
    </row>
    <row r="17" spans="1:19" x14ac:dyDescent="0.25">
      <c r="A17" s="59"/>
      <c r="B17" s="59"/>
      <c r="C17" s="59"/>
      <c r="D17" s="59"/>
      <c r="E17" s="59"/>
      <c r="F17" s="59"/>
      <c r="G17" s="59"/>
      <c r="H17" s="85"/>
      <c r="I17" s="21"/>
      <c r="J17" s="22"/>
      <c r="K17" s="103" t="s">
        <v>193</v>
      </c>
      <c r="L17" s="307"/>
      <c r="M17" s="307"/>
      <c r="N17" s="117"/>
      <c r="O17" s="276"/>
      <c r="P17" s="277"/>
      <c r="Q17" s="277"/>
      <c r="R17" s="277"/>
      <c r="S17" s="278"/>
    </row>
    <row r="18" spans="1:19" ht="15.75" thickBot="1" x14ac:dyDescent="0.3">
      <c r="A18" s="23"/>
      <c r="B18" s="24"/>
      <c r="C18" s="24"/>
      <c r="D18" s="24"/>
      <c r="E18" s="25"/>
      <c r="F18" s="25"/>
      <c r="G18" s="25"/>
      <c r="H18" s="26"/>
      <c r="I18" s="25"/>
      <c r="J18" s="27"/>
      <c r="K18" s="103" t="s">
        <v>194</v>
      </c>
      <c r="L18" s="306"/>
      <c r="M18" s="306"/>
      <c r="N18" s="117"/>
      <c r="O18" s="276"/>
      <c r="P18" s="277"/>
      <c r="Q18" s="277"/>
      <c r="R18" s="277"/>
      <c r="S18" s="278"/>
    </row>
    <row r="19" spans="1:19" x14ac:dyDescent="0.25">
      <c r="A19" s="210" t="s">
        <v>356</v>
      </c>
      <c r="B19" s="211"/>
      <c r="C19" s="211"/>
      <c r="D19" s="211"/>
      <c r="E19" s="211"/>
      <c r="F19" s="211"/>
      <c r="G19" s="211"/>
      <c r="H19" s="211"/>
      <c r="I19" s="211"/>
      <c r="J19" s="212"/>
      <c r="K19" s="103" t="s">
        <v>195</v>
      </c>
      <c r="L19" s="306"/>
      <c r="M19" s="306"/>
      <c r="N19" s="105"/>
      <c r="O19" s="276"/>
      <c r="P19" s="277"/>
      <c r="Q19" s="277"/>
      <c r="R19" s="277"/>
      <c r="S19" s="278"/>
    </row>
    <row r="20" spans="1:19" x14ac:dyDescent="0.25">
      <c r="A20" s="83" t="s">
        <v>14</v>
      </c>
      <c r="B20" s="183"/>
      <c r="C20" s="59"/>
      <c r="D20" s="59"/>
      <c r="E20" s="13" t="s">
        <v>15</v>
      </c>
      <c r="F20" s="219"/>
      <c r="G20" s="220"/>
      <c r="H20" s="221"/>
      <c r="I20" s="28" t="s">
        <v>329</v>
      </c>
      <c r="J20" s="73"/>
      <c r="K20" s="105"/>
      <c r="L20" s="105"/>
      <c r="M20" s="105"/>
      <c r="N20" s="109"/>
      <c r="O20" s="279"/>
      <c r="P20" s="280"/>
      <c r="Q20" s="280"/>
      <c r="R20" s="280"/>
      <c r="S20" s="281"/>
    </row>
    <row r="21" spans="1:19" x14ac:dyDescent="0.25">
      <c r="A21" s="83" t="s">
        <v>16</v>
      </c>
      <c r="B21" s="183"/>
      <c r="C21" s="12"/>
      <c r="D21" s="9"/>
      <c r="E21" s="59"/>
      <c r="F21" s="59"/>
      <c r="G21" s="59"/>
      <c r="H21" s="59"/>
      <c r="I21" s="59"/>
      <c r="J21" s="73"/>
      <c r="K21" s="118" t="s">
        <v>336</v>
      </c>
      <c r="L21" s="119"/>
      <c r="M21" s="120"/>
      <c r="N21" s="120"/>
      <c r="O21" s="121"/>
      <c r="P21" s="122"/>
      <c r="Q21" s="121"/>
      <c r="R21" s="121"/>
      <c r="S21" s="123"/>
    </row>
    <row r="22" spans="1:19" x14ac:dyDescent="0.25">
      <c r="A22" s="83" t="s">
        <v>19</v>
      </c>
      <c r="B22" s="183"/>
      <c r="C22" s="12"/>
      <c r="D22" s="59"/>
      <c r="E22" s="88" t="s">
        <v>17</v>
      </c>
      <c r="F22" s="183"/>
      <c r="G22" s="15" t="s">
        <v>18</v>
      </c>
      <c r="H22" s="183"/>
      <c r="I22" s="98" t="s">
        <v>330</v>
      </c>
      <c r="J22" s="186"/>
      <c r="K22" s="295"/>
      <c r="L22" s="296"/>
      <c r="M22" s="296"/>
      <c r="N22" s="297"/>
      <c r="O22" s="105"/>
      <c r="P22" s="105"/>
      <c r="Q22" s="308" t="s">
        <v>344</v>
      </c>
      <c r="R22" s="308"/>
      <c r="S22" s="123"/>
    </row>
    <row r="23" spans="1:19" x14ac:dyDescent="0.25">
      <c r="A23" s="83" t="s">
        <v>22</v>
      </c>
      <c r="B23" s="19">
        <f>B21*B22</f>
        <v>0</v>
      </c>
      <c r="C23" s="12" t="s">
        <v>23</v>
      </c>
      <c r="D23" s="59"/>
      <c r="E23" s="88" t="s">
        <v>20</v>
      </c>
      <c r="F23" s="183"/>
      <c r="G23" s="15" t="s">
        <v>21</v>
      </c>
      <c r="H23" s="183"/>
      <c r="I23" s="98" t="s">
        <v>331</v>
      </c>
      <c r="J23" s="186"/>
      <c r="K23" s="298"/>
      <c r="L23" s="299"/>
      <c r="M23" s="299"/>
      <c r="N23" s="300"/>
      <c r="O23" s="121"/>
      <c r="P23" s="124" t="s">
        <v>345</v>
      </c>
      <c r="Q23" s="238"/>
      <c r="R23" s="238"/>
      <c r="S23" s="123"/>
    </row>
    <row r="24" spans="1:19" x14ac:dyDescent="0.25">
      <c r="A24" s="83"/>
      <c r="B24" s="10"/>
      <c r="C24" s="12"/>
      <c r="D24" s="59"/>
      <c r="E24" s="97"/>
      <c r="F24" s="59"/>
      <c r="G24" s="59"/>
      <c r="H24" s="59"/>
      <c r="I24" s="98" t="s">
        <v>332</v>
      </c>
      <c r="J24" s="186"/>
      <c r="K24" s="298"/>
      <c r="L24" s="299"/>
      <c r="M24" s="299"/>
      <c r="N24" s="300"/>
      <c r="O24" s="105"/>
      <c r="P24" s="124" t="s">
        <v>346</v>
      </c>
      <c r="Q24" s="238"/>
      <c r="R24" s="238"/>
      <c r="S24" s="123"/>
    </row>
    <row r="25" spans="1:19" x14ac:dyDescent="0.25">
      <c r="A25" s="100" t="s">
        <v>333</v>
      </c>
      <c r="B25" s="71"/>
      <c r="C25" s="12"/>
      <c r="D25" s="59"/>
      <c r="E25" s="59"/>
      <c r="F25" s="59"/>
      <c r="G25" s="59"/>
      <c r="H25" s="59"/>
      <c r="I25" s="98"/>
      <c r="J25" s="99"/>
      <c r="K25" s="298"/>
      <c r="L25" s="299"/>
      <c r="M25" s="299"/>
      <c r="N25" s="300"/>
      <c r="O25" s="106"/>
      <c r="P25" s="106"/>
      <c r="Q25" s="106"/>
      <c r="R25" s="106"/>
      <c r="S25" s="123"/>
    </row>
    <row r="26" spans="1:19" x14ac:dyDescent="0.25">
      <c r="A26" s="83"/>
      <c r="B26" s="10"/>
      <c r="C26" s="12"/>
      <c r="D26" s="59"/>
      <c r="E26" s="59"/>
      <c r="F26" s="59"/>
      <c r="G26" s="59"/>
      <c r="H26" s="59"/>
      <c r="I26" s="98"/>
      <c r="J26" s="101"/>
      <c r="K26" s="301"/>
      <c r="L26" s="302"/>
      <c r="M26" s="302"/>
      <c r="N26" s="303"/>
      <c r="O26" s="121"/>
      <c r="P26" s="124" t="s">
        <v>198</v>
      </c>
      <c r="Q26" s="125">
        <f>H22*2.20462</f>
        <v>0</v>
      </c>
      <c r="R26" s="126" t="s">
        <v>199</v>
      </c>
      <c r="S26" s="123"/>
    </row>
    <row r="27" spans="1:19" ht="15.75" thickBot="1" x14ac:dyDescent="0.3">
      <c r="A27" s="29"/>
      <c r="B27" s="30"/>
      <c r="C27" s="30"/>
      <c r="D27" s="30"/>
      <c r="E27" s="30"/>
      <c r="F27" s="30"/>
      <c r="G27" s="30"/>
      <c r="H27" s="30"/>
      <c r="I27" s="42"/>
      <c r="J27" s="43"/>
      <c r="K27" s="127"/>
      <c r="L27" s="128"/>
      <c r="M27" s="129"/>
      <c r="N27" s="129"/>
      <c r="O27" s="128"/>
      <c r="P27" s="128"/>
      <c r="Q27" s="130"/>
      <c r="R27" s="130"/>
      <c r="S27" s="131"/>
    </row>
    <row r="28" spans="1:19" x14ac:dyDescent="0.25">
      <c r="A28" s="207" t="s">
        <v>357</v>
      </c>
      <c r="B28" s="208"/>
      <c r="C28" s="208"/>
      <c r="D28" s="208"/>
      <c r="E28" s="208"/>
      <c r="F28" s="208"/>
      <c r="G28" s="208"/>
      <c r="H28" s="208"/>
      <c r="I28" s="208"/>
      <c r="J28" s="209"/>
      <c r="K28" s="105"/>
      <c r="L28" s="105"/>
      <c r="M28" s="109"/>
      <c r="N28" s="132"/>
      <c r="O28" s="106"/>
      <c r="P28" s="114" t="s">
        <v>180</v>
      </c>
      <c r="Q28" s="285"/>
      <c r="R28" s="286"/>
      <c r="S28" s="107"/>
    </row>
    <row r="29" spans="1:19" x14ac:dyDescent="0.25">
      <c r="A29" s="31" t="s">
        <v>364</v>
      </c>
      <c r="B29" s="32"/>
      <c r="C29" s="32"/>
      <c r="D29" s="32"/>
      <c r="E29" s="32"/>
      <c r="F29" s="32"/>
      <c r="G29" s="32"/>
      <c r="H29" s="32"/>
      <c r="I29" s="32"/>
      <c r="J29" s="33"/>
      <c r="K29" s="103" t="s">
        <v>205</v>
      </c>
      <c r="L29" s="81"/>
      <c r="M29" s="133"/>
      <c r="N29" s="121"/>
      <c r="O29" s="106"/>
      <c r="P29" s="114" t="s">
        <v>182</v>
      </c>
      <c r="Q29" s="287"/>
      <c r="R29" s="288"/>
      <c r="S29" s="289"/>
    </row>
    <row r="30" spans="1:19" x14ac:dyDescent="0.25">
      <c r="A30" s="83" t="s">
        <v>24</v>
      </c>
      <c r="B30" s="256"/>
      <c r="C30" s="256"/>
      <c r="D30" s="215"/>
      <c r="E30" s="215"/>
      <c r="F30" s="215"/>
      <c r="G30" s="215"/>
      <c r="H30" s="215"/>
      <c r="I30" s="215"/>
      <c r="J30" s="215"/>
      <c r="K30" s="103" t="s">
        <v>206</v>
      </c>
      <c r="L30" s="81"/>
      <c r="M30" s="121"/>
      <c r="N30" s="133"/>
      <c r="O30" s="106"/>
      <c r="P30" s="106"/>
      <c r="Q30" s="290"/>
      <c r="R30" s="291"/>
      <c r="S30" s="292"/>
    </row>
    <row r="31" spans="1:19" x14ac:dyDescent="0.25">
      <c r="A31" s="83" t="s">
        <v>25</v>
      </c>
      <c r="B31" s="229"/>
      <c r="C31" s="229"/>
      <c r="D31" s="229"/>
      <c r="E31" s="229"/>
      <c r="F31" s="229"/>
      <c r="G31" s="229"/>
      <c r="H31" s="229"/>
      <c r="I31" s="229"/>
      <c r="J31" s="229"/>
      <c r="K31" s="103" t="s">
        <v>202</v>
      </c>
      <c r="L31" s="81"/>
      <c r="M31" s="134"/>
      <c r="N31" s="133"/>
      <c r="O31" s="121"/>
      <c r="P31" s="106"/>
      <c r="Q31" s="293"/>
      <c r="R31" s="294"/>
      <c r="S31" s="286"/>
    </row>
    <row r="32" spans="1:19" x14ac:dyDescent="0.25">
      <c r="A32" s="230" t="s">
        <v>374</v>
      </c>
      <c r="B32" s="229"/>
      <c r="C32" s="229"/>
      <c r="D32" s="229"/>
      <c r="E32" s="229"/>
      <c r="F32" s="229"/>
      <c r="G32" s="229"/>
      <c r="H32" s="229"/>
      <c r="I32" s="229"/>
      <c r="J32" s="229"/>
      <c r="K32" s="103"/>
      <c r="L32" s="119"/>
      <c r="M32" s="133"/>
      <c r="N32" s="133"/>
      <c r="O32" s="121"/>
      <c r="P32" s="124" t="s">
        <v>184</v>
      </c>
      <c r="Q32" s="172"/>
      <c r="R32" s="108" t="str">
        <f>IF(Q32="","",VLOOKUP(Q32,Sheet2!A49:B51,2,0))</f>
        <v/>
      </c>
      <c r="S32" s="135"/>
    </row>
    <row r="33" spans="1:19" x14ac:dyDescent="0.25">
      <c r="A33" s="230"/>
      <c r="B33" s="229"/>
      <c r="C33" s="229"/>
      <c r="D33" s="229"/>
      <c r="E33" s="229"/>
      <c r="F33" s="229"/>
      <c r="G33" s="229"/>
      <c r="H33" s="229"/>
      <c r="I33" s="229"/>
      <c r="J33" s="229"/>
      <c r="K33" s="103" t="s">
        <v>203</v>
      </c>
      <c r="L33" s="327"/>
      <c r="M33" s="327"/>
      <c r="N33" s="133"/>
      <c r="O33" s="121"/>
      <c r="P33" s="124" t="s">
        <v>186</v>
      </c>
      <c r="Q33" s="322"/>
      <c r="R33" s="323"/>
      <c r="S33" s="107"/>
    </row>
    <row r="34" spans="1:19" ht="15.75" thickBot="1" x14ac:dyDescent="0.3">
      <c r="A34" s="89" t="s">
        <v>365</v>
      </c>
      <c r="B34" s="79" t="s">
        <v>366</v>
      </c>
      <c r="C34" s="228"/>
      <c r="D34" s="228"/>
      <c r="E34" s="79" t="s">
        <v>367</v>
      </c>
      <c r="F34" s="228"/>
      <c r="G34" s="228"/>
      <c r="H34" s="102" t="str">
        <f>IF(B5="Cider","Cider_Flavour","Cooler_Flavour")</f>
        <v>Cooler_Flavour</v>
      </c>
      <c r="I34" s="30"/>
      <c r="J34" s="90"/>
      <c r="K34" s="103" t="s">
        <v>204</v>
      </c>
      <c r="L34" s="215"/>
      <c r="M34" s="215"/>
      <c r="N34" s="133"/>
      <c r="O34" s="136"/>
      <c r="P34" s="106"/>
      <c r="Q34" s="106"/>
      <c r="R34" s="106"/>
      <c r="S34" s="107"/>
    </row>
    <row r="35" spans="1:19" x14ac:dyDescent="0.25">
      <c r="A35" s="210" t="s">
        <v>358</v>
      </c>
      <c r="B35" s="211"/>
      <c r="C35" s="211"/>
      <c r="D35" s="211"/>
      <c r="E35" s="211"/>
      <c r="F35" s="211"/>
      <c r="G35" s="211"/>
      <c r="H35" s="211"/>
      <c r="I35" s="211"/>
      <c r="J35" s="212"/>
      <c r="K35" s="105"/>
      <c r="L35" s="105"/>
      <c r="M35" s="105"/>
      <c r="N35" s="133"/>
      <c r="O35" s="318" t="s">
        <v>187</v>
      </c>
      <c r="P35" s="319"/>
      <c r="Q35" s="324"/>
      <c r="R35" s="325"/>
      <c r="S35" s="137"/>
    </row>
    <row r="36" spans="1:19" x14ac:dyDescent="0.25">
      <c r="A36" s="34" t="s">
        <v>392</v>
      </c>
      <c r="B36" s="32"/>
      <c r="C36" s="32"/>
      <c r="D36" s="32"/>
      <c r="E36" s="32"/>
      <c r="F36" s="59"/>
      <c r="G36" s="59"/>
      <c r="H36" s="59"/>
      <c r="I36" s="59"/>
      <c r="J36" s="33"/>
      <c r="K36" s="201" t="s">
        <v>402</v>
      </c>
      <c r="L36" s="202"/>
      <c r="M36" s="203"/>
      <c r="N36" s="106"/>
      <c r="O36" s="138"/>
      <c r="P36" s="124" t="s">
        <v>335</v>
      </c>
      <c r="Q36" s="320"/>
      <c r="R36" s="321"/>
      <c r="S36" s="139"/>
    </row>
    <row r="37" spans="1:19" x14ac:dyDescent="0.25">
      <c r="A37" s="34" t="s">
        <v>391</v>
      </c>
      <c r="B37" s="32"/>
      <c r="C37" s="32"/>
      <c r="D37" s="32"/>
      <c r="E37" s="32"/>
      <c r="F37" s="32"/>
      <c r="G37" s="32"/>
      <c r="H37" s="32"/>
      <c r="I37" s="32"/>
      <c r="J37" s="33"/>
      <c r="K37" s="105"/>
      <c r="L37" s="105"/>
      <c r="M37" s="105"/>
      <c r="N37" s="106"/>
      <c r="O37" s="138"/>
      <c r="P37" s="124" t="s">
        <v>188</v>
      </c>
      <c r="Q37" s="171"/>
      <c r="R37" s="140" t="s">
        <v>23</v>
      </c>
      <c r="S37" s="141"/>
    </row>
    <row r="38" spans="1:19" x14ac:dyDescent="0.25">
      <c r="A38" s="233" t="s">
        <v>390</v>
      </c>
      <c r="B38" s="234"/>
      <c r="C38" s="232"/>
      <c r="D38" s="232"/>
      <c r="E38" s="88" t="s">
        <v>28</v>
      </c>
      <c r="F38" s="235"/>
      <c r="G38" s="236"/>
      <c r="H38" s="32"/>
      <c r="I38" s="32"/>
      <c r="J38" s="33"/>
      <c r="K38" s="105"/>
      <c r="L38" s="106"/>
      <c r="M38" s="121"/>
      <c r="N38" s="106"/>
      <c r="O38" s="142"/>
      <c r="P38" s="106"/>
      <c r="Q38" s="106"/>
      <c r="R38" s="143"/>
      <c r="S38" s="141"/>
    </row>
    <row r="39" spans="1:19" ht="15.75" x14ac:dyDescent="0.25">
      <c r="A39" s="83" t="s">
        <v>166</v>
      </c>
      <c r="B39" s="68"/>
      <c r="C39" s="35"/>
      <c r="D39" s="69"/>
      <c r="E39" s="59"/>
      <c r="F39" s="59"/>
      <c r="G39" s="59"/>
      <c r="H39" s="59"/>
      <c r="I39" s="88" t="s">
        <v>27</v>
      </c>
      <c r="J39" s="36" t="e">
        <f>B39/B20</f>
        <v>#DIV/0!</v>
      </c>
      <c r="K39" s="116"/>
      <c r="L39" s="116"/>
      <c r="M39" s="144" t="s">
        <v>266</v>
      </c>
      <c r="N39" s="268"/>
      <c r="O39" s="268"/>
      <c r="P39" s="124" t="s">
        <v>267</v>
      </c>
      <c r="Q39" s="197"/>
      <c r="R39" s="106"/>
      <c r="S39" s="107"/>
    </row>
    <row r="40" spans="1:19" ht="15.75" thickBot="1" x14ac:dyDescent="0.3">
      <c r="A40" s="42"/>
      <c r="B40" s="42"/>
      <c r="C40" s="179"/>
      <c r="D40" s="37" t="s">
        <v>29</v>
      </c>
      <c r="E40" s="180"/>
      <c r="F40" s="42"/>
      <c r="G40" s="177"/>
      <c r="H40" s="39"/>
      <c r="I40" s="178"/>
      <c r="J40" s="196"/>
      <c r="K40" s="199"/>
      <c r="L40" s="134"/>
      <c r="M40" s="194" t="s">
        <v>268</v>
      </c>
      <c r="N40" s="269"/>
      <c r="O40" s="270"/>
      <c r="P40" s="124" t="s">
        <v>267</v>
      </c>
      <c r="Q40" s="170"/>
      <c r="R40" s="106"/>
      <c r="S40" s="107"/>
    </row>
    <row r="41" spans="1:19" ht="15.75" thickBot="1" x14ac:dyDescent="0.3">
      <c r="A41" s="210" t="s">
        <v>359</v>
      </c>
      <c r="B41" s="211"/>
      <c r="C41" s="211"/>
      <c r="D41" s="211"/>
      <c r="E41" s="40"/>
      <c r="F41" s="40"/>
      <c r="G41" s="40"/>
      <c r="H41" s="40"/>
      <c r="I41" s="40"/>
      <c r="J41" s="41"/>
      <c r="K41" s="145"/>
      <c r="L41" s="146"/>
      <c r="M41" s="181" t="s">
        <v>401</v>
      </c>
      <c r="N41" s="311"/>
      <c r="O41" s="311"/>
      <c r="P41" s="182" t="s">
        <v>267</v>
      </c>
      <c r="Q41" s="198"/>
      <c r="R41" s="128"/>
      <c r="S41" s="147"/>
    </row>
    <row r="42" spans="1:19" x14ac:dyDescent="0.25">
      <c r="A42" s="34" t="s">
        <v>362</v>
      </c>
      <c r="B42" s="32"/>
      <c r="C42" s="32"/>
      <c r="D42" s="32"/>
      <c r="E42" s="9"/>
      <c r="F42" s="9"/>
      <c r="G42" s="9"/>
      <c r="H42" s="9"/>
      <c r="I42" s="59"/>
      <c r="J42" s="73"/>
      <c r="K42" s="151"/>
      <c r="L42" s="149"/>
      <c r="M42" s="152"/>
      <c r="N42" s="149"/>
      <c r="O42" s="148"/>
      <c r="P42" s="150"/>
      <c r="Q42" s="150"/>
      <c r="R42" s="150"/>
      <c r="S42" s="150"/>
    </row>
    <row r="43" spans="1:19" x14ac:dyDescent="0.25">
      <c r="A43" s="9"/>
      <c r="B43" s="86" t="s">
        <v>371</v>
      </c>
      <c r="C43" s="32"/>
      <c r="D43" s="59"/>
      <c r="E43" s="222" t="s">
        <v>363</v>
      </c>
      <c r="F43" s="222"/>
      <c r="G43" s="223"/>
      <c r="H43" s="238"/>
      <c r="I43" s="238"/>
      <c r="J43" s="238"/>
      <c r="K43" s="150"/>
      <c r="L43" s="150"/>
      <c r="M43" s="149"/>
      <c r="N43" s="149"/>
      <c r="O43" s="149"/>
      <c r="P43" s="149"/>
      <c r="Q43" s="149"/>
      <c r="R43" s="150"/>
      <c r="S43" s="150"/>
    </row>
    <row r="44" spans="1:19" x14ac:dyDescent="0.25">
      <c r="A44" s="9"/>
      <c r="B44" s="86"/>
      <c r="C44" s="32"/>
      <c r="D44" s="59"/>
      <c r="E44" s="185"/>
      <c r="F44" s="185"/>
      <c r="G44" s="185" t="s">
        <v>398</v>
      </c>
      <c r="H44" s="237"/>
      <c r="I44" s="238"/>
      <c r="J44" s="238"/>
      <c r="K44" s="150"/>
      <c r="L44" s="150"/>
      <c r="M44" s="149"/>
      <c r="N44" s="149"/>
      <c r="O44" s="149"/>
      <c r="P44" s="149"/>
      <c r="Q44" s="149"/>
      <c r="R44" s="150"/>
      <c r="S44" s="150"/>
    </row>
    <row r="45" spans="1:19" x14ac:dyDescent="0.25">
      <c r="A45" s="9"/>
      <c r="B45" s="86"/>
      <c r="C45" s="32"/>
      <c r="D45" s="59"/>
      <c r="E45" s="185"/>
      <c r="F45" s="185"/>
      <c r="G45" s="59"/>
      <c r="H45" s="59"/>
      <c r="I45" s="185" t="s">
        <v>399</v>
      </c>
      <c r="J45" s="184"/>
      <c r="K45" s="150"/>
      <c r="L45" s="150"/>
      <c r="M45" s="149"/>
      <c r="N45" s="149"/>
      <c r="O45" s="149"/>
      <c r="P45" s="149"/>
      <c r="Q45" s="149"/>
      <c r="R45" s="150"/>
      <c r="S45" s="150"/>
    </row>
    <row r="46" spans="1:19" ht="15.75" x14ac:dyDescent="0.25">
      <c r="A46" s="91" t="s">
        <v>328</v>
      </c>
      <c r="B46" s="32"/>
      <c r="C46" s="32"/>
      <c r="D46" s="32"/>
      <c r="E46" s="9"/>
      <c r="F46" s="9"/>
      <c r="G46" s="9"/>
      <c r="H46" s="9"/>
      <c r="I46" s="59"/>
      <c r="J46" s="73"/>
      <c r="K46" s="150"/>
      <c r="L46" s="150"/>
      <c r="M46" s="149"/>
      <c r="N46" s="149"/>
      <c r="O46" s="149"/>
      <c r="P46" s="149"/>
      <c r="Q46" s="149"/>
      <c r="R46" s="150"/>
      <c r="S46" s="150"/>
    </row>
    <row r="47" spans="1:19" x14ac:dyDescent="0.25">
      <c r="A47" s="59"/>
      <c r="B47" s="87" t="s">
        <v>372</v>
      </c>
      <c r="C47" s="32"/>
      <c r="D47" s="32"/>
      <c r="E47" s="9"/>
      <c r="F47" s="9"/>
      <c r="G47" s="9"/>
      <c r="H47" s="9"/>
      <c r="I47" s="59"/>
      <c r="J47" s="70"/>
      <c r="K47" s="150"/>
      <c r="L47" s="150"/>
      <c r="M47" s="149"/>
      <c r="N47" s="149"/>
      <c r="O47" s="149"/>
      <c r="P47" s="149"/>
      <c r="Q47" s="149"/>
      <c r="R47" s="150"/>
      <c r="S47" s="150"/>
    </row>
    <row r="48" spans="1:19" x14ac:dyDescent="0.25">
      <c r="A48" s="83" t="s">
        <v>31</v>
      </c>
      <c r="B48" s="251"/>
      <c r="C48" s="254"/>
      <c r="D48" s="255"/>
      <c r="E48" s="59"/>
      <c r="F48" s="59"/>
      <c r="G48" s="83" t="s">
        <v>277</v>
      </c>
      <c r="H48" s="266"/>
      <c r="I48" s="266"/>
      <c r="J48" s="266"/>
      <c r="K48" s="150"/>
      <c r="L48" s="150"/>
      <c r="M48" s="149"/>
      <c r="N48" s="149"/>
      <c r="O48" s="149"/>
      <c r="P48" s="149"/>
      <c r="Q48" s="149"/>
      <c r="R48" s="150"/>
      <c r="S48" s="150"/>
    </row>
    <row r="49" spans="1:19" x14ac:dyDescent="0.25">
      <c r="A49" s="83" t="s">
        <v>32</v>
      </c>
      <c r="B49" s="251"/>
      <c r="C49" s="252"/>
      <c r="D49" s="253"/>
      <c r="E49" s="59"/>
      <c r="F49" s="59"/>
      <c r="G49" s="88" t="s">
        <v>278</v>
      </c>
      <c r="H49" s="267"/>
      <c r="I49" s="267"/>
      <c r="J49" s="267"/>
      <c r="K49" s="150"/>
      <c r="L49" s="150"/>
      <c r="M49" s="149"/>
      <c r="N49" s="149"/>
      <c r="O49" s="149"/>
      <c r="P49" s="149"/>
      <c r="Q49" s="149"/>
      <c r="R49" s="150"/>
      <c r="S49" s="150"/>
    </row>
    <row r="50" spans="1:19" x14ac:dyDescent="0.25">
      <c r="A50" s="59"/>
      <c r="B50" s="251"/>
      <c r="C50" s="252"/>
      <c r="D50" s="253"/>
      <c r="E50" s="60"/>
      <c r="F50" s="60"/>
      <c r="G50" s="83" t="s">
        <v>33</v>
      </c>
      <c r="H50" s="263"/>
      <c r="I50" s="264"/>
      <c r="J50" s="265"/>
      <c r="K50" s="150"/>
      <c r="L50" s="150"/>
      <c r="M50" s="149"/>
      <c r="N50" s="149"/>
      <c r="O50" s="149"/>
      <c r="P50" s="149"/>
      <c r="Q50" s="149"/>
      <c r="R50" s="150"/>
      <c r="S50" s="150"/>
    </row>
    <row r="51" spans="1:19" x14ac:dyDescent="0.25">
      <c r="A51" s="59"/>
      <c r="B51" s="257"/>
      <c r="C51" s="258"/>
      <c r="D51" s="259"/>
      <c r="E51" s="95"/>
      <c r="F51" s="53"/>
      <c r="G51" s="88" t="s">
        <v>30</v>
      </c>
      <c r="H51" s="260"/>
      <c r="I51" s="261"/>
      <c r="J51" s="262"/>
      <c r="K51" s="150"/>
      <c r="L51" s="150"/>
      <c r="M51" s="149"/>
      <c r="N51" s="149"/>
      <c r="O51" s="149"/>
      <c r="P51" s="149"/>
      <c r="Q51" s="149"/>
      <c r="R51" s="150"/>
      <c r="S51" s="150"/>
    </row>
    <row r="52" spans="1:19" ht="15.75" thickBot="1" x14ac:dyDescent="0.3">
      <c r="A52" s="37"/>
      <c r="B52" s="38"/>
      <c r="C52" s="38"/>
      <c r="D52" s="38"/>
      <c r="E52" s="42"/>
      <c r="F52" s="42"/>
      <c r="G52" s="42"/>
      <c r="H52" s="42"/>
      <c r="I52" s="42"/>
      <c r="J52" s="43"/>
      <c r="K52" s="150"/>
      <c r="L52" s="150"/>
      <c r="M52" s="150"/>
      <c r="N52" s="150"/>
      <c r="O52" s="150"/>
      <c r="P52" s="150"/>
      <c r="Q52" s="150"/>
      <c r="R52" s="150"/>
      <c r="S52" s="150"/>
    </row>
    <row r="53" spans="1:19" x14ac:dyDescent="0.25">
      <c r="A53" s="210" t="s">
        <v>360</v>
      </c>
      <c r="B53" s="211"/>
      <c r="C53" s="211"/>
      <c r="D53" s="211"/>
      <c r="E53" s="211"/>
      <c r="F53" s="80"/>
      <c r="G53" s="80"/>
      <c r="H53" s="44"/>
      <c r="I53" s="44"/>
      <c r="J53" s="45"/>
      <c r="K53" s="150"/>
      <c r="L53" s="150"/>
      <c r="M53" s="149"/>
      <c r="N53" s="150"/>
      <c r="O53" s="150"/>
      <c r="P53" s="150"/>
      <c r="Q53" s="150"/>
      <c r="R53" s="150"/>
      <c r="S53" s="149"/>
    </row>
    <row r="54" spans="1:19" x14ac:dyDescent="0.25">
      <c r="A54" s="240" t="s">
        <v>34</v>
      </c>
      <c r="B54" s="241"/>
      <c r="C54" s="241"/>
      <c r="D54" s="241"/>
      <c r="E54" s="241"/>
      <c r="F54" s="241"/>
      <c r="G54" s="241"/>
      <c r="H54" s="241"/>
      <c r="I54" s="241"/>
      <c r="J54" s="242"/>
      <c r="K54" s="150"/>
      <c r="L54" s="150"/>
      <c r="M54" s="149"/>
      <c r="N54" s="150"/>
      <c r="O54" s="150"/>
      <c r="P54" s="150"/>
      <c r="Q54" s="150"/>
      <c r="R54" s="150"/>
      <c r="S54" s="150"/>
    </row>
    <row r="55" spans="1:19" x14ac:dyDescent="0.25">
      <c r="A55" s="83" t="s">
        <v>35</v>
      </c>
      <c r="B55" s="248"/>
      <c r="C55" s="249"/>
      <c r="D55" s="250"/>
      <c r="E55" s="9"/>
      <c r="F55" s="9"/>
      <c r="G55" s="88" t="s">
        <v>32</v>
      </c>
      <c r="H55" s="246"/>
      <c r="I55" s="246"/>
      <c r="J55" s="14"/>
      <c r="K55" s="150"/>
      <c r="L55" s="150"/>
      <c r="M55" s="149"/>
      <c r="N55" s="150"/>
      <c r="O55" s="150"/>
      <c r="P55" s="150"/>
      <c r="Q55" s="150"/>
      <c r="R55" s="150"/>
      <c r="S55" s="150"/>
    </row>
    <row r="56" spans="1:19" x14ac:dyDescent="0.25">
      <c r="A56" s="83" t="s">
        <v>36</v>
      </c>
      <c r="B56" s="248"/>
      <c r="C56" s="249"/>
      <c r="D56" s="250"/>
      <c r="E56" s="9"/>
      <c r="F56" s="9"/>
      <c r="G56" s="88" t="s">
        <v>37</v>
      </c>
      <c r="H56" s="247"/>
      <c r="I56" s="247"/>
      <c r="J56" s="14"/>
      <c r="K56" s="150"/>
      <c r="L56" s="150"/>
      <c r="M56" s="150"/>
      <c r="N56" s="153"/>
      <c r="O56" s="153"/>
      <c r="P56" s="149"/>
      <c r="Q56" s="150"/>
      <c r="R56" s="150"/>
      <c r="S56" s="150"/>
    </row>
    <row r="57" spans="1:19" x14ac:dyDescent="0.25">
      <c r="A57" s="83" t="s">
        <v>167</v>
      </c>
      <c r="B57" s="243"/>
      <c r="C57" s="244"/>
      <c r="D57" s="245"/>
      <c r="E57" s="88"/>
      <c r="F57" s="88"/>
      <c r="G57" s="88"/>
      <c r="H57" s="225"/>
      <c r="I57" s="226"/>
      <c r="J57" s="84"/>
      <c r="K57" s="154"/>
      <c r="L57" s="154"/>
      <c r="M57" s="154"/>
      <c r="N57" s="155"/>
      <c r="O57" s="155"/>
      <c r="P57" s="151"/>
      <c r="Q57" s="156"/>
      <c r="R57" s="156"/>
      <c r="S57" s="157"/>
    </row>
    <row r="58" spans="1:19" ht="15.75" thickBot="1" x14ac:dyDescent="0.3">
      <c r="A58" s="83"/>
      <c r="B58" s="46"/>
      <c r="C58" s="46"/>
      <c r="D58" s="46"/>
      <c r="E58" s="88"/>
      <c r="F58" s="88"/>
      <c r="G58" s="88"/>
      <c r="H58" s="88"/>
      <c r="I58" s="88"/>
      <c r="J58" s="84"/>
      <c r="K58" s="154"/>
      <c r="L58" s="154"/>
      <c r="M58" s="154"/>
      <c r="N58" s="155"/>
      <c r="O58" s="155"/>
      <c r="P58" s="149"/>
      <c r="Q58" s="156"/>
      <c r="R58" s="156"/>
      <c r="S58" s="150"/>
    </row>
    <row r="59" spans="1:19" x14ac:dyDescent="0.25">
      <c r="A59" s="207" t="s">
        <v>361</v>
      </c>
      <c r="B59" s="211"/>
      <c r="C59" s="211"/>
      <c r="D59" s="211"/>
      <c r="E59" s="208"/>
      <c r="F59" s="208"/>
      <c r="G59" s="208"/>
      <c r="H59" s="208"/>
      <c r="I59" s="208"/>
      <c r="J59" s="209"/>
      <c r="K59" s="154"/>
      <c r="L59" s="154"/>
      <c r="M59" s="154"/>
      <c r="N59" s="155"/>
      <c r="O59" s="155"/>
      <c r="P59" s="149"/>
      <c r="Q59" s="156"/>
      <c r="R59" s="156"/>
      <c r="S59" s="150"/>
    </row>
    <row r="60" spans="1:19" x14ac:dyDescent="0.25">
      <c r="A60" s="34" t="s">
        <v>38</v>
      </c>
      <c r="B60" s="32"/>
      <c r="C60" s="32"/>
      <c r="D60" s="32"/>
      <c r="E60" s="32"/>
      <c r="F60" s="32"/>
      <c r="G60" s="1" t="s">
        <v>168</v>
      </c>
      <c r="H60" s="224"/>
      <c r="I60" s="224"/>
      <c r="J60" s="33"/>
      <c r="K60" s="158"/>
      <c r="L60" s="158"/>
      <c r="M60" s="158"/>
      <c r="N60" s="159"/>
      <c r="O60" s="159"/>
      <c r="P60" s="160"/>
      <c r="Q60" s="161"/>
      <c r="R60" s="161"/>
    </row>
    <row r="61" spans="1:19" x14ac:dyDescent="0.25">
      <c r="A61" s="83" t="s">
        <v>39</v>
      </c>
      <c r="B61" s="215"/>
      <c r="C61" s="215"/>
      <c r="D61" s="215"/>
      <c r="E61" s="9"/>
      <c r="F61" s="88"/>
      <c r="G61" s="88" t="s">
        <v>40</v>
      </c>
      <c r="H61" s="231"/>
      <c r="I61" s="231"/>
      <c r="J61" s="14"/>
      <c r="K61" s="162"/>
      <c r="L61" s="162"/>
      <c r="M61" s="160"/>
      <c r="N61" s="160"/>
      <c r="O61" s="160"/>
      <c r="P61" s="160"/>
      <c r="Q61" s="160"/>
    </row>
    <row r="62" spans="1:19" x14ac:dyDescent="0.25">
      <c r="A62" s="83" t="s">
        <v>41</v>
      </c>
      <c r="B62" s="215"/>
      <c r="C62" s="215"/>
      <c r="D62" s="215"/>
      <c r="E62" s="9"/>
      <c r="F62" s="88"/>
      <c r="G62" s="88" t="s">
        <v>42</v>
      </c>
      <c r="H62" s="227"/>
      <c r="I62" s="227"/>
      <c r="J62" s="227"/>
      <c r="K62" s="163"/>
      <c r="L62" s="164"/>
      <c r="M62" s="165"/>
      <c r="N62" s="165"/>
      <c r="O62" s="165"/>
      <c r="P62" s="160"/>
      <c r="Q62" s="160"/>
    </row>
    <row r="63" spans="1:19" x14ac:dyDescent="0.25">
      <c r="A63" s="47"/>
      <c r="B63" s="48"/>
      <c r="C63" s="48"/>
      <c r="D63" s="48"/>
      <c r="E63" s="49"/>
      <c r="F63" s="49"/>
      <c r="G63" s="49"/>
      <c r="H63" s="48"/>
      <c r="I63" s="48"/>
      <c r="J63" s="50"/>
      <c r="K63" s="163"/>
      <c r="L63" s="166"/>
      <c r="M63" s="160"/>
      <c r="N63" s="160"/>
      <c r="O63" s="160"/>
      <c r="P63" s="160"/>
      <c r="Q63" s="160"/>
    </row>
    <row r="64" spans="1:19" hidden="1" x14ac:dyDescent="0.25">
      <c r="K64" s="163"/>
      <c r="L64" s="166"/>
      <c r="M64" s="160"/>
      <c r="N64" s="160"/>
      <c r="O64" s="160"/>
      <c r="P64" s="160"/>
    </row>
    <row r="65" x14ac:dyDescent="0.25"/>
    <row r="66" x14ac:dyDescent="0.25"/>
  </sheetData>
  <sheetProtection algorithmName="SHA-512" hashValue="R7uECREz3XezV/Keob7t7iR6w3IofRbWC9toHehK9qu081rtrlnv/EU04ph2R+y3Y/D5GOr0mU5CtvGgQzCewA==" saltValue="8DyqHc/glpEwzsCjN+zNaA==" spinCount="100000" sheet="1" selectLockedCells="1"/>
  <mergeCells count="84">
    <mergeCell ref="H1:J1"/>
    <mergeCell ref="N41:O41"/>
    <mergeCell ref="L3:M3"/>
    <mergeCell ref="O5:Q5"/>
    <mergeCell ref="O4:Q4"/>
    <mergeCell ref="O35:P35"/>
    <mergeCell ref="Q36:R36"/>
    <mergeCell ref="Q24:R24"/>
    <mergeCell ref="Q23:R23"/>
    <mergeCell ref="Q33:R33"/>
    <mergeCell ref="Q35:R35"/>
    <mergeCell ref="O8:P8"/>
    <mergeCell ref="O9:Q9"/>
    <mergeCell ref="L33:M33"/>
    <mergeCell ref="L34:M34"/>
    <mergeCell ref="K1:S2"/>
    <mergeCell ref="Q28:R28"/>
    <mergeCell ref="Q29:S31"/>
    <mergeCell ref="K22:N26"/>
    <mergeCell ref="L12:M12"/>
    <mergeCell ref="L16:M16"/>
    <mergeCell ref="L17:M17"/>
    <mergeCell ref="L18:M18"/>
    <mergeCell ref="L19:M19"/>
    <mergeCell ref="Q22:R22"/>
    <mergeCell ref="O6:Q6"/>
    <mergeCell ref="O15:Q15"/>
    <mergeCell ref="O16:S20"/>
    <mergeCell ref="O7:Q7"/>
    <mergeCell ref="O11:Q11"/>
    <mergeCell ref="O10:Q10"/>
    <mergeCell ref="H50:J50"/>
    <mergeCell ref="H48:J48"/>
    <mergeCell ref="H49:J49"/>
    <mergeCell ref="H43:J43"/>
    <mergeCell ref="N39:O39"/>
    <mergeCell ref="N40:O40"/>
    <mergeCell ref="B3:D3"/>
    <mergeCell ref="A59:J59"/>
    <mergeCell ref="A54:J54"/>
    <mergeCell ref="B57:D57"/>
    <mergeCell ref="H55:I55"/>
    <mergeCell ref="H56:I56"/>
    <mergeCell ref="B56:D56"/>
    <mergeCell ref="A35:J35"/>
    <mergeCell ref="B55:D55"/>
    <mergeCell ref="B50:D50"/>
    <mergeCell ref="B48:D48"/>
    <mergeCell ref="A53:E53"/>
    <mergeCell ref="B30:J30"/>
    <mergeCell ref="B49:D49"/>
    <mergeCell ref="B51:D51"/>
    <mergeCell ref="H51:J51"/>
    <mergeCell ref="H60:I60"/>
    <mergeCell ref="H57:I57"/>
    <mergeCell ref="H62:J62"/>
    <mergeCell ref="F34:G34"/>
    <mergeCell ref="B31:J33"/>
    <mergeCell ref="A41:D41"/>
    <mergeCell ref="A32:A33"/>
    <mergeCell ref="B61:D61"/>
    <mergeCell ref="B62:D62"/>
    <mergeCell ref="H61:I61"/>
    <mergeCell ref="C34:D34"/>
    <mergeCell ref="C38:D38"/>
    <mergeCell ref="A38:B38"/>
    <mergeCell ref="F38:G38"/>
    <mergeCell ref="E43:G43"/>
    <mergeCell ref="H44:J44"/>
    <mergeCell ref="L36:M36"/>
    <mergeCell ref="A4:J4"/>
    <mergeCell ref="A28:J28"/>
    <mergeCell ref="A19:J19"/>
    <mergeCell ref="B10:C10"/>
    <mergeCell ref="C16:E16"/>
    <mergeCell ref="I12:J12"/>
    <mergeCell ref="G13:H15"/>
    <mergeCell ref="I13:J13"/>
    <mergeCell ref="I14:J14"/>
    <mergeCell ref="I15:J15"/>
    <mergeCell ref="F6:J6"/>
    <mergeCell ref="F7:J7"/>
    <mergeCell ref="F20:H20"/>
    <mergeCell ref="C15:E15"/>
  </mergeCells>
  <conditionalFormatting sqref="A6">
    <cfRule type="expression" dxfId="13" priority="17">
      <formula>B5="Cider"</formula>
    </cfRule>
  </conditionalFormatting>
  <conditionalFormatting sqref="B6">
    <cfRule type="expression" dxfId="12" priority="12">
      <formula>B5="Cider"</formula>
    </cfRule>
  </conditionalFormatting>
  <conditionalFormatting sqref="B7">
    <cfRule type="expression" dxfId="11" priority="15">
      <formula>$B$5&lt;&gt;"Cider"</formula>
    </cfRule>
  </conditionalFormatting>
  <conditionalFormatting sqref="A9">
    <cfRule type="expression" dxfId="10" priority="11">
      <formula>B8&lt;&gt;"_Canada"</formula>
    </cfRule>
  </conditionalFormatting>
  <conditionalFormatting sqref="B9">
    <cfRule type="expression" dxfId="9" priority="10">
      <formula>B8&lt;&gt;"_Canada"</formula>
    </cfRule>
  </conditionalFormatting>
  <conditionalFormatting sqref="A39">
    <cfRule type="expression" dxfId="8" priority="2">
      <formula>C38=""</formula>
    </cfRule>
    <cfRule type="expression" dxfId="7" priority="9">
      <formula>C38="Firm Retail"</formula>
    </cfRule>
  </conditionalFormatting>
  <conditionalFormatting sqref="B39">
    <cfRule type="expression" dxfId="6" priority="1">
      <formula>C38=""</formula>
    </cfRule>
    <cfRule type="expression" dxfId="5" priority="8">
      <formula>C38="Firm Retail"</formula>
    </cfRule>
  </conditionalFormatting>
  <conditionalFormatting sqref="E38">
    <cfRule type="expression" dxfId="4" priority="4">
      <formula>C38=""</formula>
    </cfRule>
    <cfRule type="expression" dxfId="3" priority="6">
      <formula>C38="Case Cost"</formula>
    </cfRule>
  </conditionalFormatting>
  <conditionalFormatting sqref="F38:G38">
    <cfRule type="expression" dxfId="2" priority="3">
      <formula>C38=""</formula>
    </cfRule>
    <cfRule type="expression" dxfId="1" priority="5">
      <formula>C38="Case Cost"</formula>
    </cfRule>
  </conditionalFormatting>
  <conditionalFormatting sqref="F16">
    <cfRule type="expression" dxfId="0" priority="19">
      <formula>$F$15&lt;&gt;"Yes"</formula>
    </cfRule>
  </conditionalFormatting>
  <dataValidations count="36">
    <dataValidation type="textLength" allowBlank="1" showInputMessage="1" showErrorMessage="1" errorTitle="Error" error="Product code must be 8, 12, or 13 digits." sqref="B10:C10" xr:uid="{00000000-0002-0000-0000-000000000000}">
      <formula1>8</formula1>
      <formula2>13</formula2>
    </dataValidation>
    <dataValidation type="list" allowBlank="1" showInputMessage="1" showErrorMessage="1" sqref="E12" xr:uid="{00000000-0002-0000-0000-000001000000}">
      <formula1>Container_Type</formula1>
    </dataValidation>
    <dataValidation type="list" allowBlank="1" showInputMessage="1" showErrorMessage="1" sqref="E13" xr:uid="{00000000-0002-0000-0000-000002000000}">
      <formula1>Package_Material</formula1>
    </dataValidation>
    <dataValidation type="textLength" operator="equal" allowBlank="1" showInputMessage="1" showErrorMessage="1" errorTitle="Error" error="Shipping container code must be 14 digits." sqref="F20" xr:uid="{00000000-0002-0000-0000-000003000000}">
      <formula1>14</formula1>
    </dataValidation>
    <dataValidation type="list" allowBlank="1" showInputMessage="1" showErrorMessage="1" sqref="B6 B9" xr:uid="{00000000-0002-0000-0000-000007000000}">
      <formula1>INDIRECT(B5)</formula1>
    </dataValidation>
    <dataValidation type="list" allowBlank="1" showInputMessage="1" showErrorMessage="1" sqref="B14:C14" xr:uid="{00000000-0002-0000-0000-000009000000}">
      <formula1>"Single Unit, Multi-Pack"</formula1>
    </dataValidation>
    <dataValidation type="list" allowBlank="1" showInputMessage="1" showErrorMessage="1" sqref="B7" xr:uid="{00000000-0002-0000-0000-00000A000000}">
      <formula1>INDIRECT($B$5)</formula1>
    </dataValidation>
    <dataValidation type="list" allowBlank="1" showInputMessage="1" showErrorMessage="1" sqref="F15 J45" xr:uid="{00000000-0002-0000-0000-00000B000000}">
      <formula1>"Yes, No"</formula1>
    </dataValidation>
    <dataValidation type="list" allowBlank="1" showInputMessage="1" showErrorMessage="1" sqref="E14" xr:uid="{00000000-0002-0000-0000-00000C000000}">
      <formula1>Closure_Type</formula1>
    </dataValidation>
    <dataValidation type="list" allowBlank="1" showInputMessage="1" showErrorMessage="1" sqref="B55:D55" xr:uid="{00000000-0002-0000-0000-00000D000000}">
      <formula1>"Agent, Supplier"</formula1>
    </dataValidation>
    <dataValidation type="list" allowBlank="1" showInputMessage="1" showErrorMessage="1" sqref="B5 M7" xr:uid="{AB30C733-1266-4BBE-9A29-373964D488BA}">
      <formula1>Item_Type</formula1>
    </dataValidation>
    <dataValidation type="textLength" allowBlank="1" showInputMessage="1" showErrorMessage="1" sqref="O11" xr:uid="{9B933F91-EC56-49D5-8CF2-9C36E5163B64}">
      <formula1>1</formula1>
      <formula2>17</formula2>
    </dataValidation>
    <dataValidation type="textLength" allowBlank="1" showInputMessage="1" showErrorMessage="1" sqref="O5:Q5" xr:uid="{322DBC8A-A4F6-420D-9613-BB30D579C625}">
      <formula1>1</formula1>
      <formula2>30</formula2>
    </dataValidation>
    <dataValidation type="list" allowBlank="1" showInputMessage="1" showErrorMessage="1" sqref="Q13" xr:uid="{0DDBBE6D-6B74-49EB-B451-6A89617C3159}">
      <formula1>"YES, NO"</formula1>
    </dataValidation>
    <dataValidation type="textLength" operator="lessThanOrEqual" allowBlank="1" showInputMessage="1" showErrorMessage="1" sqref="K39:K41 O7:O11" xr:uid="{A0E97DD3-EAD1-4B1E-91BB-0BEF588BC029}">
      <formula1>30</formula1>
    </dataValidation>
    <dataValidation type="list" allowBlank="1" showInputMessage="1" showErrorMessage="1" sqref="M64:O64" xr:uid="{81D09BAB-EFDC-4CF8-8BFF-1F937E0AD7F0}">
      <formula1>"Grainy, Floral, Fruity, Spicy, Smoky, Woody"</formula1>
    </dataValidation>
    <dataValidation type="list" allowBlank="1" showInputMessage="1" showErrorMessage="1" sqref="M62:O62" xr:uid="{B092B603-664A-46FF-ACAE-8F59E090593F}">
      <formula1>Flavour</formula1>
    </dataValidation>
    <dataValidation type="list" allowBlank="1" showInputMessage="1" showErrorMessage="1" sqref="B8" xr:uid="{0774BC8C-663D-463C-BC01-914DF4BDB2F4}">
      <formula1>Country_of_Origin</formula1>
    </dataValidation>
    <dataValidation type="whole" allowBlank="1" showInputMessage="1" showErrorMessage="1" error="Use only numbers - do not type &quot;ml&quot;" sqref="B13" xr:uid="{E19DD9C8-BA19-4BEA-9977-66A2ED5BB658}">
      <formula1>20</formula1>
      <formula2>58600</formula2>
    </dataValidation>
    <dataValidation type="list" allowBlank="1" showInputMessage="1" showErrorMessage="1" sqref="L33 E40" xr:uid="{FADDD1A0-884E-4102-A54F-3914040727E3}">
      <formula1>Suppliers_Currency</formula1>
    </dataValidation>
    <dataValidation type="list" allowBlank="1" showInputMessage="1" showErrorMessage="1" sqref="H48:J48" xr:uid="{6D7CCAB0-092C-4E91-A305-9C0171EAD6BB}">
      <formula1>MBLL_Source_Point</formula1>
    </dataValidation>
    <dataValidation type="list" allowBlank="1" showInputMessage="1" showErrorMessage="1" sqref="H49:J49" xr:uid="{1388CE20-8595-4EDB-A0BF-966B2743F770}">
      <formula1>IF($H$48="Canada",Canada,IF(H48="USA",USA,IF(H48="International",International)))</formula1>
    </dataValidation>
    <dataValidation type="list" allowBlank="1" showInputMessage="1" showErrorMessage="1" sqref="H50:J50" xr:uid="{1596FBE9-D689-432B-AB70-FD57B2485686}">
      <formula1>Shipping_Terms</formula1>
    </dataValidation>
    <dataValidation type="list" allowBlank="1" showInputMessage="1" showErrorMessage="1" sqref="H51:J51" xr:uid="{7CC9D4B1-CFF7-4BC0-8604-322AAEC31C8F}">
      <formula1>IF(H48="Canada",Duties_Canada,Duties_International)</formula1>
    </dataValidation>
    <dataValidation type="list" showInputMessage="1" showErrorMessage="1" sqref="J8" xr:uid="{00000000-0002-0000-0000-000012000000}">
      <formula1>#REF!</formula1>
    </dataValidation>
    <dataValidation type="list" allowBlank="1" showInputMessage="1" showErrorMessage="1" sqref="M9" xr:uid="{B82D36A9-311C-4ADC-B121-8BB5710475BC}">
      <formula1>INDIRECT($M$7)</formula1>
    </dataValidation>
    <dataValidation type="list" allowBlank="1" showInputMessage="1" showErrorMessage="1" sqref="C34:D34" xr:uid="{A35DFD36-2A32-4E81-A894-4B5010C3C3B3}">
      <formula1>"LIGHT, MEDIUM, BOLD"</formula1>
    </dataValidation>
    <dataValidation type="list" allowBlank="1" showInputMessage="1" showErrorMessage="1" sqref="Q24:R24" xr:uid="{DC881884-0A9E-4462-907B-17322D8781C8}">
      <formula1>INDIRECT(H34)</formula1>
    </dataValidation>
    <dataValidation type="list" allowBlank="1" showInputMessage="1" showErrorMessage="1" sqref="F34:G34" xr:uid="{4A521653-584C-4480-815F-6D79DCB4BC42}">
      <formula1>INDIRECT(H34)</formula1>
    </dataValidation>
    <dataValidation type="list" allowBlank="1" showInputMessage="1" showErrorMessage="1" sqref="M14" xr:uid="{54D660BF-482C-4536-A25F-01E686AD8E3A}">
      <formula1>Shelf_Group</formula1>
    </dataValidation>
    <dataValidation type="decimal" allowBlank="1" showInputMessage="1" showErrorMessage="1" error="Alc % for Refreshment Beverages cannot exceed 7%. If the product exceeds 7%, use the Wine &amp; Spirit Application Form._x000a_If under 7%, and you continue to get this message, ensure the % symbol is indicated. _x000a_" sqref="B12" xr:uid="{94A3F90E-B29B-40FB-9A3E-9AD668042809}">
      <formula1>0</formula1>
      <formula2>0.07</formula2>
    </dataValidation>
    <dataValidation type="list" allowBlank="1" showInputMessage="1" showErrorMessage="1" sqref="C38:D38" xr:uid="{B9A58E1C-5968-4EF9-AC50-EA738EBE97DE}">
      <formula1>"Firm Retail, Case Cost"</formula1>
    </dataValidation>
    <dataValidation type="list" allowBlank="1" showInputMessage="1" showErrorMessage="1" sqref="Q23:R23" xr:uid="{AFF95640-FBAE-43FE-B1DD-C9A5B59C27A7}">
      <formula1>"Light, Medium,Bold"</formula1>
    </dataValidation>
    <dataValidation type="list" allowBlank="1" showInputMessage="1" showErrorMessage="1" sqref="L3" xr:uid="{D4715C1B-2AAC-40CC-ADE1-49FE28B75002}">
      <formula1>"New Listing, Replacement, Trade Out"</formula1>
    </dataValidation>
    <dataValidation type="list" allowBlank="1" showInputMessage="1" showErrorMessage="1" sqref="L34:M34" xr:uid="{E1D35469-153D-4379-85E7-FBF90EFB987F}">
      <formula1>Duties</formula1>
    </dataValidation>
    <dataValidation type="list" allowBlank="1" showInputMessage="1" showErrorMessage="1" sqref="L36:M36" xr:uid="{CF78B0AD-E17F-4A3D-B315-1D059B08FF87}">
      <formula1>"Spring/Summer,Fall/Winter"</formula1>
    </dataValidation>
  </dataValidations>
  <printOptions horizontalCentered="1"/>
  <pageMargins left="0.25" right="0.25" top="0.22" bottom="0.17" header="0.19" footer="0.17"/>
  <pageSetup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7</xdr:col>
                    <xdr:colOff>323850</xdr:colOff>
                    <xdr:row>2</xdr:row>
                    <xdr:rowOff>28575</xdr:rowOff>
                  </from>
                  <to>
                    <xdr:col>8</xdr:col>
                    <xdr:colOff>66675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9</xdr:col>
                    <xdr:colOff>457200</xdr:colOff>
                    <xdr:row>2</xdr:row>
                    <xdr:rowOff>28575</xdr:rowOff>
                  </from>
                  <to>
                    <xdr:col>9</xdr:col>
                    <xdr:colOff>762000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0</xdr:col>
                    <xdr:colOff>1228725</xdr:colOff>
                    <xdr:row>41</xdr:row>
                    <xdr:rowOff>161925</xdr:rowOff>
                  </from>
                  <to>
                    <xdr:col>0</xdr:col>
                    <xdr:colOff>1533525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0</xdr:col>
                    <xdr:colOff>1228725</xdr:colOff>
                    <xdr:row>46</xdr:row>
                    <xdr:rowOff>0</xdr:rowOff>
                  </from>
                  <to>
                    <xdr:col>0</xdr:col>
                    <xdr:colOff>1533525</xdr:colOff>
                    <xdr:row>47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1EA77-7B1E-4E46-979D-74E7E7E015C3}">
  <dimension ref="A1:J119"/>
  <sheetViews>
    <sheetView topLeftCell="A28" workbookViewId="0">
      <selection activeCell="G45" sqref="G45:G48"/>
    </sheetView>
  </sheetViews>
  <sheetFormatPr defaultRowHeight="15" x14ac:dyDescent="0.25"/>
  <cols>
    <col min="1" max="1" width="19.140625" bestFit="1" customWidth="1"/>
    <col min="2" max="2" width="26" style="2" bestFit="1" customWidth="1"/>
    <col min="4" max="4" width="12.140625" bestFit="1" customWidth="1"/>
    <col min="5" max="5" width="12.5703125" bestFit="1" customWidth="1"/>
    <col min="6" max="6" width="19.28515625" bestFit="1" customWidth="1"/>
    <col min="7" max="7" width="50.85546875" bestFit="1" customWidth="1"/>
    <col min="8" max="8" width="21" style="2" bestFit="1" customWidth="1"/>
    <col min="9" max="9" width="48.5703125" bestFit="1" customWidth="1"/>
    <col min="10" max="10" width="27.140625" bestFit="1" customWidth="1"/>
  </cols>
  <sheetData>
    <row r="1" spans="1:10" x14ac:dyDescent="0.25">
      <c r="A1" s="54" t="s">
        <v>209</v>
      </c>
      <c r="B1" s="54" t="s">
        <v>215</v>
      </c>
      <c r="E1" s="54" t="s">
        <v>253</v>
      </c>
      <c r="G1" s="54" t="s">
        <v>254</v>
      </c>
      <c r="H1" s="54" t="s">
        <v>279</v>
      </c>
      <c r="I1" s="63" t="s">
        <v>60</v>
      </c>
      <c r="J1" s="64" t="s">
        <v>306</v>
      </c>
    </row>
    <row r="2" spans="1:10" x14ac:dyDescent="0.25">
      <c r="A2" t="s">
        <v>218</v>
      </c>
      <c r="B2" s="2">
        <v>315</v>
      </c>
      <c r="E2" s="54"/>
      <c r="G2" s="54"/>
      <c r="H2" s="2" t="s">
        <v>60</v>
      </c>
      <c r="I2" s="61" t="s">
        <v>280</v>
      </c>
      <c r="J2" s="65" t="s">
        <v>150</v>
      </c>
    </row>
    <row r="3" spans="1:10" x14ac:dyDescent="0.25">
      <c r="A3" t="s">
        <v>219</v>
      </c>
      <c r="B3" s="2">
        <v>325</v>
      </c>
      <c r="E3" t="s">
        <v>376</v>
      </c>
      <c r="G3" t="s">
        <v>45</v>
      </c>
      <c r="H3" s="2" t="s">
        <v>306</v>
      </c>
      <c r="I3" s="62" t="s">
        <v>281</v>
      </c>
      <c r="J3" s="65" t="s">
        <v>301</v>
      </c>
    </row>
    <row r="4" spans="1:10" x14ac:dyDescent="0.25">
      <c r="A4" t="s">
        <v>220</v>
      </c>
      <c r="E4" t="s">
        <v>72</v>
      </c>
      <c r="G4" t="s">
        <v>44</v>
      </c>
      <c r="H4" s="2" t="s">
        <v>307</v>
      </c>
      <c r="I4" s="61" t="s">
        <v>282</v>
      </c>
      <c r="J4" s="65" t="s">
        <v>302</v>
      </c>
    </row>
    <row r="5" spans="1:10" x14ac:dyDescent="0.25">
      <c r="A5" t="s">
        <v>43</v>
      </c>
      <c r="B5" s="2">
        <v>305</v>
      </c>
      <c r="E5" t="s">
        <v>230</v>
      </c>
      <c r="G5" t="s">
        <v>46</v>
      </c>
      <c r="I5" s="62" t="s">
        <v>283</v>
      </c>
      <c r="J5" s="65" t="s">
        <v>151</v>
      </c>
    </row>
    <row r="6" spans="1:10" x14ac:dyDescent="0.25">
      <c r="A6" t="s">
        <v>217</v>
      </c>
      <c r="B6" s="2">
        <v>350</v>
      </c>
      <c r="E6" t="s">
        <v>231</v>
      </c>
      <c r="G6" t="s">
        <v>255</v>
      </c>
      <c r="H6" s="54" t="s">
        <v>376</v>
      </c>
      <c r="I6" s="61" t="s">
        <v>284</v>
      </c>
      <c r="J6" s="65" t="s">
        <v>152</v>
      </c>
    </row>
    <row r="7" spans="1:10" x14ac:dyDescent="0.25">
      <c r="E7" t="s">
        <v>232</v>
      </c>
      <c r="G7" t="s">
        <v>47</v>
      </c>
      <c r="H7" s="2" t="s">
        <v>378</v>
      </c>
      <c r="I7" s="62" t="s">
        <v>285</v>
      </c>
      <c r="J7" s="65" t="s">
        <v>153</v>
      </c>
    </row>
    <row r="8" spans="1:10" x14ac:dyDescent="0.25">
      <c r="E8" t="s">
        <v>233</v>
      </c>
      <c r="H8" s="2" t="s">
        <v>381</v>
      </c>
      <c r="I8" s="61" t="s">
        <v>286</v>
      </c>
      <c r="J8" s="65" t="s">
        <v>154</v>
      </c>
    </row>
    <row r="9" spans="1:10" x14ac:dyDescent="0.25">
      <c r="A9" s="54" t="s">
        <v>43</v>
      </c>
      <c r="B9" s="54" t="s">
        <v>216</v>
      </c>
      <c r="E9" t="s">
        <v>234</v>
      </c>
      <c r="G9" s="54" t="s">
        <v>256</v>
      </c>
      <c r="H9" s="2" t="s">
        <v>379</v>
      </c>
      <c r="I9" s="62" t="s">
        <v>287</v>
      </c>
      <c r="J9" s="65" t="s">
        <v>303</v>
      </c>
    </row>
    <row r="10" spans="1:10" x14ac:dyDescent="0.25">
      <c r="A10" t="s">
        <v>57</v>
      </c>
      <c r="B10">
        <v>301</v>
      </c>
      <c r="E10" t="s">
        <v>235</v>
      </c>
      <c r="G10" s="55" t="s">
        <v>257</v>
      </c>
      <c r="H10" s="2" t="s">
        <v>384</v>
      </c>
      <c r="I10" s="61" t="s">
        <v>288</v>
      </c>
      <c r="J10" s="65" t="s">
        <v>155</v>
      </c>
    </row>
    <row r="11" spans="1:10" x14ac:dyDescent="0.25">
      <c r="A11" t="s">
        <v>26</v>
      </c>
      <c r="B11">
        <v>302</v>
      </c>
      <c r="E11" t="s">
        <v>236</v>
      </c>
      <c r="G11" s="55" t="s">
        <v>48</v>
      </c>
      <c r="H11" s="2" t="s">
        <v>386</v>
      </c>
      <c r="I11" s="62" t="s">
        <v>289</v>
      </c>
      <c r="J11" s="65" t="s">
        <v>156</v>
      </c>
    </row>
    <row r="12" spans="1:10" x14ac:dyDescent="0.25">
      <c r="A12" t="s">
        <v>58</v>
      </c>
      <c r="B12">
        <v>303</v>
      </c>
      <c r="E12" t="s">
        <v>237</v>
      </c>
      <c r="G12" s="55" t="s">
        <v>258</v>
      </c>
      <c r="H12" s="2" t="s">
        <v>388</v>
      </c>
      <c r="I12" s="61" t="s">
        <v>290</v>
      </c>
      <c r="J12" s="65" t="s">
        <v>304</v>
      </c>
    </row>
    <row r="13" spans="1:10" x14ac:dyDescent="0.25">
      <c r="B13"/>
      <c r="E13" t="s">
        <v>238</v>
      </c>
      <c r="G13" s="55" t="s">
        <v>255</v>
      </c>
      <c r="H13" s="2" t="s">
        <v>383</v>
      </c>
      <c r="I13" s="62" t="s">
        <v>291</v>
      </c>
      <c r="J13" s="65" t="s">
        <v>157</v>
      </c>
    </row>
    <row r="14" spans="1:10" x14ac:dyDescent="0.25">
      <c r="A14" s="54" t="s">
        <v>218</v>
      </c>
      <c r="B14" s="54" t="s">
        <v>221</v>
      </c>
      <c r="E14" t="s">
        <v>239</v>
      </c>
      <c r="G14" s="55" t="s">
        <v>174</v>
      </c>
      <c r="H14" s="2" t="s">
        <v>389</v>
      </c>
      <c r="I14" s="61" t="s">
        <v>292</v>
      </c>
      <c r="J14" s="65" t="s">
        <v>158</v>
      </c>
    </row>
    <row r="15" spans="1:10" x14ac:dyDescent="0.25">
      <c r="A15" t="s">
        <v>210</v>
      </c>
      <c r="B15">
        <v>305</v>
      </c>
      <c r="E15" t="s">
        <v>240</v>
      </c>
      <c r="H15" s="2" t="s">
        <v>377</v>
      </c>
      <c r="I15" s="62" t="s">
        <v>293</v>
      </c>
      <c r="J15" s="65" t="s">
        <v>159</v>
      </c>
    </row>
    <row r="16" spans="1:10" x14ac:dyDescent="0.25">
      <c r="A16" t="s">
        <v>211</v>
      </c>
      <c r="B16">
        <v>310</v>
      </c>
      <c r="E16" t="s">
        <v>241</v>
      </c>
      <c r="G16" s="54" t="s">
        <v>259</v>
      </c>
      <c r="H16" s="2" t="s">
        <v>385</v>
      </c>
      <c r="I16" s="61" t="s">
        <v>294</v>
      </c>
      <c r="J16" s="65" t="s">
        <v>160</v>
      </c>
    </row>
    <row r="17" spans="1:10" x14ac:dyDescent="0.25">
      <c r="A17" t="s">
        <v>212</v>
      </c>
      <c r="B17">
        <v>325</v>
      </c>
      <c r="E17" t="s">
        <v>242</v>
      </c>
      <c r="G17" t="s">
        <v>49</v>
      </c>
      <c r="H17" s="2" t="s">
        <v>382</v>
      </c>
      <c r="I17" s="62" t="s">
        <v>295</v>
      </c>
      <c r="J17" s="65" t="s">
        <v>161</v>
      </c>
    </row>
    <row r="18" spans="1:10" x14ac:dyDescent="0.25">
      <c r="A18" t="s">
        <v>213</v>
      </c>
      <c r="B18">
        <v>308</v>
      </c>
      <c r="E18" t="s">
        <v>243</v>
      </c>
      <c r="G18" t="s">
        <v>50</v>
      </c>
      <c r="H18" s="2" t="s">
        <v>380</v>
      </c>
      <c r="I18" s="61" t="s">
        <v>296</v>
      </c>
      <c r="J18" s="65" t="s">
        <v>305</v>
      </c>
    </row>
    <row r="19" spans="1:10" x14ac:dyDescent="0.25">
      <c r="A19" t="s">
        <v>214</v>
      </c>
      <c r="B19">
        <v>330</v>
      </c>
      <c r="E19" t="s">
        <v>244</v>
      </c>
      <c r="G19" t="s">
        <v>51</v>
      </c>
      <c r="H19" s="2" t="s">
        <v>387</v>
      </c>
      <c r="I19" s="62" t="s">
        <v>297</v>
      </c>
      <c r="J19" s="65" t="s">
        <v>162</v>
      </c>
    </row>
    <row r="20" spans="1:10" x14ac:dyDescent="0.25">
      <c r="E20" t="s">
        <v>245</v>
      </c>
      <c r="G20" t="s">
        <v>260</v>
      </c>
      <c r="I20" s="61" t="s">
        <v>298</v>
      </c>
      <c r="J20" s="65" t="s">
        <v>300</v>
      </c>
    </row>
    <row r="21" spans="1:10" x14ac:dyDescent="0.25">
      <c r="A21" s="54" t="s">
        <v>219</v>
      </c>
      <c r="B21" s="54" t="s">
        <v>222</v>
      </c>
      <c r="E21" t="s">
        <v>246</v>
      </c>
      <c r="G21" t="s">
        <v>52</v>
      </c>
      <c r="I21" s="62" t="s">
        <v>299</v>
      </c>
      <c r="J21" s="65"/>
    </row>
    <row r="22" spans="1:10" x14ac:dyDescent="0.25">
      <c r="A22" s="2" t="s">
        <v>210</v>
      </c>
      <c r="B22" s="2">
        <v>305</v>
      </c>
      <c r="E22" t="s">
        <v>247</v>
      </c>
      <c r="G22" t="s">
        <v>53</v>
      </c>
      <c r="I22" s="61" t="s">
        <v>300</v>
      </c>
    </row>
    <row r="23" spans="1:10" x14ac:dyDescent="0.25">
      <c r="A23" s="2" t="s">
        <v>211</v>
      </c>
      <c r="B23" s="2">
        <v>310</v>
      </c>
      <c r="E23" t="s">
        <v>248</v>
      </c>
      <c r="G23" t="s">
        <v>54</v>
      </c>
    </row>
    <row r="24" spans="1:10" x14ac:dyDescent="0.25">
      <c r="A24" s="2" t="s">
        <v>212</v>
      </c>
      <c r="B24" s="2">
        <v>325</v>
      </c>
      <c r="E24" t="s">
        <v>249</v>
      </c>
      <c r="I24" s="54" t="s">
        <v>307</v>
      </c>
    </row>
    <row r="25" spans="1:10" x14ac:dyDescent="0.25">
      <c r="A25" s="2" t="s">
        <v>213</v>
      </c>
      <c r="B25" s="2">
        <v>308</v>
      </c>
      <c r="E25" t="s">
        <v>250</v>
      </c>
      <c r="G25" s="54" t="s">
        <v>270</v>
      </c>
      <c r="I25" s="66" t="s">
        <v>61</v>
      </c>
    </row>
    <row r="26" spans="1:10" x14ac:dyDescent="0.25">
      <c r="A26" s="2" t="s">
        <v>214</v>
      </c>
      <c r="B26" s="2">
        <v>330</v>
      </c>
      <c r="E26" t="s">
        <v>251</v>
      </c>
      <c r="G26" t="s">
        <v>169</v>
      </c>
      <c r="I26" s="66" t="s">
        <v>308</v>
      </c>
    </row>
    <row r="27" spans="1:10" x14ac:dyDescent="0.25">
      <c r="E27" t="s">
        <v>252</v>
      </c>
      <c r="G27" t="s">
        <v>271</v>
      </c>
      <c r="I27" s="66" t="s">
        <v>309</v>
      </c>
    </row>
    <row r="28" spans="1:10" x14ac:dyDescent="0.25">
      <c r="A28" s="54" t="s">
        <v>220</v>
      </c>
      <c r="B28" s="54" t="s">
        <v>223</v>
      </c>
      <c r="E28" t="s">
        <v>73</v>
      </c>
      <c r="G28" t="s">
        <v>272</v>
      </c>
      <c r="I28" s="66" t="s">
        <v>75</v>
      </c>
    </row>
    <row r="29" spans="1:10" x14ac:dyDescent="0.25">
      <c r="A29" s="2" t="s">
        <v>210</v>
      </c>
      <c r="B29" s="2">
        <v>305</v>
      </c>
      <c r="E29" t="s">
        <v>61</v>
      </c>
      <c r="G29" t="s">
        <v>170</v>
      </c>
      <c r="H29"/>
      <c r="I29" s="66" t="s">
        <v>78</v>
      </c>
    </row>
    <row r="30" spans="1:10" x14ac:dyDescent="0.25">
      <c r="A30" s="2" t="s">
        <v>211</v>
      </c>
      <c r="B30" s="2">
        <v>310</v>
      </c>
      <c r="E30" t="s">
        <v>75</v>
      </c>
      <c r="G30" t="s">
        <v>171</v>
      </c>
      <c r="I30" s="66" t="s">
        <v>310</v>
      </c>
    </row>
    <row r="31" spans="1:10" x14ac:dyDescent="0.25">
      <c r="A31" s="2" t="s">
        <v>212</v>
      </c>
      <c r="B31" s="2">
        <v>325</v>
      </c>
      <c r="E31" t="s">
        <v>62</v>
      </c>
      <c r="G31" t="s">
        <v>172</v>
      </c>
      <c r="I31" s="66" t="s">
        <v>89</v>
      </c>
    </row>
    <row r="32" spans="1:10" x14ac:dyDescent="0.25">
      <c r="A32" s="2" t="s">
        <v>213</v>
      </c>
      <c r="B32" s="2">
        <v>308</v>
      </c>
      <c r="E32" t="s">
        <v>81</v>
      </c>
      <c r="G32" t="s">
        <v>173</v>
      </c>
      <c r="I32" s="66" t="s">
        <v>90</v>
      </c>
    </row>
    <row r="33" spans="1:9" x14ac:dyDescent="0.25">
      <c r="A33" s="2" t="s">
        <v>214</v>
      </c>
      <c r="B33" s="2">
        <v>330</v>
      </c>
      <c r="E33" t="s">
        <v>77</v>
      </c>
      <c r="I33" s="66" t="s">
        <v>64</v>
      </c>
    </row>
    <row r="34" spans="1:9" x14ac:dyDescent="0.25">
      <c r="B34"/>
      <c r="E34" t="s">
        <v>78</v>
      </c>
      <c r="G34" s="54" t="s">
        <v>323</v>
      </c>
      <c r="I34" s="66" t="s">
        <v>311</v>
      </c>
    </row>
    <row r="35" spans="1:9" x14ac:dyDescent="0.25">
      <c r="E35" t="s">
        <v>83</v>
      </c>
      <c r="G35" s="56" t="s">
        <v>325</v>
      </c>
      <c r="I35" s="66" t="s">
        <v>312</v>
      </c>
    </row>
    <row r="36" spans="1:9" x14ac:dyDescent="0.25">
      <c r="A36" s="54" t="s">
        <v>217</v>
      </c>
      <c r="B36" s="54" t="s">
        <v>224</v>
      </c>
      <c r="E36" t="s">
        <v>80</v>
      </c>
      <c r="G36" s="57" t="s">
        <v>326</v>
      </c>
      <c r="I36" s="66" t="s">
        <v>96</v>
      </c>
    </row>
    <row r="37" spans="1:9" x14ac:dyDescent="0.25">
      <c r="A37" t="s">
        <v>174</v>
      </c>
      <c r="B37">
        <v>999</v>
      </c>
      <c r="E37" t="s">
        <v>82</v>
      </c>
      <c r="G37" s="67" t="s">
        <v>324</v>
      </c>
      <c r="I37" s="66" t="s">
        <v>100</v>
      </c>
    </row>
    <row r="38" spans="1:9" x14ac:dyDescent="0.25">
      <c r="E38" t="s">
        <v>76</v>
      </c>
      <c r="G38" s="56" t="s">
        <v>327</v>
      </c>
      <c r="I38" s="66" t="s">
        <v>66</v>
      </c>
    </row>
    <row r="39" spans="1:9" x14ac:dyDescent="0.25">
      <c r="A39" s="54" t="s">
        <v>208</v>
      </c>
      <c r="E39" t="s">
        <v>79</v>
      </c>
      <c r="I39" s="66" t="s">
        <v>67</v>
      </c>
    </row>
    <row r="40" spans="1:9" x14ac:dyDescent="0.25">
      <c r="A40" s="2">
        <v>10</v>
      </c>
      <c r="B40" t="s">
        <v>261</v>
      </c>
      <c r="E40" t="s">
        <v>137</v>
      </c>
      <c r="G40" s="58" t="s">
        <v>276</v>
      </c>
      <c r="I40" s="66" t="s">
        <v>313</v>
      </c>
    </row>
    <row r="41" spans="1:9" x14ac:dyDescent="0.25">
      <c r="A41" s="2">
        <v>11</v>
      </c>
      <c r="B41" t="s">
        <v>262</v>
      </c>
      <c r="E41" t="s">
        <v>63</v>
      </c>
      <c r="G41" s="56" t="s">
        <v>273</v>
      </c>
      <c r="I41" s="66" t="s">
        <v>314</v>
      </c>
    </row>
    <row r="42" spans="1:9" x14ac:dyDescent="0.25">
      <c r="A42" s="2">
        <v>20</v>
      </c>
      <c r="B42" t="s">
        <v>265</v>
      </c>
      <c r="E42" t="s">
        <v>84</v>
      </c>
      <c r="G42" s="57" t="s">
        <v>274</v>
      </c>
      <c r="I42" s="66" t="s">
        <v>117</v>
      </c>
    </row>
    <row r="43" spans="1:9" x14ac:dyDescent="0.25">
      <c r="A43" s="2">
        <v>22</v>
      </c>
      <c r="B43" t="s">
        <v>263</v>
      </c>
      <c r="E43" t="s">
        <v>85</v>
      </c>
      <c r="G43" s="56" t="s">
        <v>275</v>
      </c>
      <c r="I43" s="66" t="s">
        <v>68</v>
      </c>
    </row>
    <row r="44" spans="1:9" x14ac:dyDescent="0.25">
      <c r="A44" s="2">
        <v>23</v>
      </c>
      <c r="B44" t="s">
        <v>264</v>
      </c>
      <c r="E44" t="s">
        <v>87</v>
      </c>
      <c r="I44" s="66" t="s">
        <v>124</v>
      </c>
    </row>
    <row r="45" spans="1:9" x14ac:dyDescent="0.25">
      <c r="A45">
        <v>27</v>
      </c>
      <c r="B45" s="2" t="s">
        <v>269</v>
      </c>
      <c r="E45" t="s">
        <v>88</v>
      </c>
      <c r="G45" s="54" t="s">
        <v>394</v>
      </c>
      <c r="I45" s="66" t="s">
        <v>315</v>
      </c>
    </row>
    <row r="46" spans="1:9" x14ac:dyDescent="0.25">
      <c r="A46">
        <v>32</v>
      </c>
      <c r="B46" s="2" t="s">
        <v>59</v>
      </c>
      <c r="E46" t="s">
        <v>89</v>
      </c>
      <c r="G46" t="s">
        <v>395</v>
      </c>
      <c r="I46" s="66" t="s">
        <v>316</v>
      </c>
    </row>
    <row r="47" spans="1:9" x14ac:dyDescent="0.25">
      <c r="E47" t="s">
        <v>65</v>
      </c>
      <c r="G47" t="s">
        <v>396</v>
      </c>
      <c r="I47" s="66" t="s">
        <v>70</v>
      </c>
    </row>
    <row r="48" spans="1:9" x14ac:dyDescent="0.25">
      <c r="A48" s="54" t="s">
        <v>337</v>
      </c>
      <c r="E48" t="s">
        <v>90</v>
      </c>
      <c r="G48" t="s">
        <v>397</v>
      </c>
      <c r="I48" s="66" t="s">
        <v>317</v>
      </c>
    </row>
    <row r="49" spans="1:9" x14ac:dyDescent="0.25">
      <c r="A49">
        <v>37153</v>
      </c>
      <c r="B49" s="2" t="s">
        <v>338</v>
      </c>
      <c r="E49" t="s">
        <v>91</v>
      </c>
      <c r="I49" s="66" t="s">
        <v>318</v>
      </c>
    </row>
    <row r="50" spans="1:9" x14ac:dyDescent="0.25">
      <c r="A50">
        <v>37357</v>
      </c>
      <c r="B50" s="2" t="s">
        <v>339</v>
      </c>
      <c r="E50" t="s">
        <v>74</v>
      </c>
      <c r="I50" s="66" t="s">
        <v>319</v>
      </c>
    </row>
    <row r="51" spans="1:9" x14ac:dyDescent="0.25">
      <c r="A51">
        <v>57426</v>
      </c>
      <c r="B51" s="2" t="s">
        <v>340</v>
      </c>
      <c r="E51" t="s">
        <v>93</v>
      </c>
      <c r="I51" s="66" t="s">
        <v>320</v>
      </c>
    </row>
    <row r="52" spans="1:9" x14ac:dyDescent="0.25">
      <c r="E52" t="s">
        <v>71</v>
      </c>
      <c r="I52" s="66" t="s">
        <v>321</v>
      </c>
    </row>
    <row r="53" spans="1:9" x14ac:dyDescent="0.25">
      <c r="A53" s="54" t="s">
        <v>347</v>
      </c>
      <c r="E53" t="s">
        <v>94</v>
      </c>
      <c r="I53" s="66" t="s">
        <v>322</v>
      </c>
    </row>
    <row r="54" spans="1:9" x14ac:dyDescent="0.25">
      <c r="A54" t="s">
        <v>57</v>
      </c>
      <c r="E54" t="s">
        <v>95</v>
      </c>
      <c r="I54" s="66" t="s">
        <v>143</v>
      </c>
    </row>
    <row r="55" spans="1:9" x14ac:dyDescent="0.25">
      <c r="A55" t="s">
        <v>348</v>
      </c>
      <c r="E55" t="s">
        <v>64</v>
      </c>
      <c r="I55" s="66" t="s">
        <v>300</v>
      </c>
    </row>
    <row r="56" spans="1:9" x14ac:dyDescent="0.25">
      <c r="A56" t="s">
        <v>349</v>
      </c>
      <c r="E56" t="s">
        <v>126</v>
      </c>
    </row>
    <row r="57" spans="1:9" x14ac:dyDescent="0.25">
      <c r="A57" t="s">
        <v>350</v>
      </c>
      <c r="E57" t="s">
        <v>96</v>
      </c>
    </row>
    <row r="58" spans="1:9" x14ac:dyDescent="0.25">
      <c r="E58" t="s">
        <v>97</v>
      </c>
    </row>
    <row r="59" spans="1:9" x14ac:dyDescent="0.25">
      <c r="A59" s="54" t="s">
        <v>351</v>
      </c>
      <c r="E59" t="s">
        <v>98</v>
      </c>
    </row>
    <row r="60" spans="1:9" x14ac:dyDescent="0.25">
      <c r="A60" t="s">
        <v>352</v>
      </c>
      <c r="E60" t="s">
        <v>86</v>
      </c>
    </row>
    <row r="61" spans="1:9" x14ac:dyDescent="0.25">
      <c r="A61" t="s">
        <v>348</v>
      </c>
      <c r="E61" t="s">
        <v>99</v>
      </c>
    </row>
    <row r="62" spans="1:9" x14ac:dyDescent="0.25">
      <c r="A62" t="s">
        <v>349</v>
      </c>
      <c r="E62" t="s">
        <v>100</v>
      </c>
    </row>
    <row r="63" spans="1:9" x14ac:dyDescent="0.25">
      <c r="A63" t="s">
        <v>350</v>
      </c>
      <c r="E63" t="s">
        <v>66</v>
      </c>
    </row>
    <row r="64" spans="1:9" x14ac:dyDescent="0.25">
      <c r="A64" t="s">
        <v>353</v>
      </c>
      <c r="E64" t="s">
        <v>103</v>
      </c>
    </row>
    <row r="65" spans="1:5" x14ac:dyDescent="0.25">
      <c r="A65" t="s">
        <v>354</v>
      </c>
      <c r="E65" t="s">
        <v>102</v>
      </c>
    </row>
    <row r="66" spans="1:5" x14ac:dyDescent="0.25">
      <c r="E66" t="s">
        <v>101</v>
      </c>
    </row>
    <row r="67" spans="1:5" x14ac:dyDescent="0.25">
      <c r="A67" s="54" t="s">
        <v>368</v>
      </c>
      <c r="B67" s="54" t="s">
        <v>370</v>
      </c>
      <c r="E67" t="s">
        <v>67</v>
      </c>
    </row>
    <row r="68" spans="1:5" x14ac:dyDescent="0.25">
      <c r="A68" t="s">
        <v>210</v>
      </c>
      <c r="B68" s="2">
        <v>4670</v>
      </c>
      <c r="E68" t="s">
        <v>104</v>
      </c>
    </row>
    <row r="69" spans="1:5" x14ac:dyDescent="0.25">
      <c r="A69" t="s">
        <v>369</v>
      </c>
      <c r="B69" s="2">
        <v>4680</v>
      </c>
      <c r="E69" t="s">
        <v>105</v>
      </c>
    </row>
    <row r="70" spans="1:5" x14ac:dyDescent="0.25">
      <c r="E70" t="s">
        <v>107</v>
      </c>
    </row>
    <row r="71" spans="1:5" x14ac:dyDescent="0.25">
      <c r="E71" t="s">
        <v>226</v>
      </c>
    </row>
    <row r="72" spans="1:5" x14ac:dyDescent="0.25">
      <c r="E72" t="s">
        <v>119</v>
      </c>
    </row>
    <row r="73" spans="1:5" x14ac:dyDescent="0.25">
      <c r="E73" t="s">
        <v>134</v>
      </c>
    </row>
    <row r="74" spans="1:5" x14ac:dyDescent="0.25">
      <c r="E74" t="s">
        <v>106</v>
      </c>
    </row>
    <row r="75" spans="1:5" x14ac:dyDescent="0.25">
      <c r="E75" t="s">
        <v>108</v>
      </c>
    </row>
    <row r="76" spans="1:5" x14ac:dyDescent="0.25">
      <c r="E76" t="s">
        <v>110</v>
      </c>
    </row>
    <row r="77" spans="1:5" x14ac:dyDescent="0.25">
      <c r="E77" t="s">
        <v>227</v>
      </c>
    </row>
    <row r="78" spans="1:5" x14ac:dyDescent="0.25">
      <c r="E78" t="s">
        <v>111</v>
      </c>
    </row>
    <row r="79" spans="1:5" x14ac:dyDescent="0.25">
      <c r="E79" t="s">
        <v>109</v>
      </c>
    </row>
    <row r="80" spans="1:5" x14ac:dyDescent="0.25">
      <c r="E80" t="s">
        <v>116</v>
      </c>
    </row>
    <row r="81" spans="5:5" x14ac:dyDescent="0.25">
      <c r="E81" t="s">
        <v>127</v>
      </c>
    </row>
    <row r="82" spans="5:5" x14ac:dyDescent="0.25">
      <c r="E82" t="s">
        <v>112</v>
      </c>
    </row>
    <row r="83" spans="5:5" x14ac:dyDescent="0.25">
      <c r="E83" t="s">
        <v>113</v>
      </c>
    </row>
    <row r="84" spans="5:5" x14ac:dyDescent="0.25">
      <c r="E84" t="s">
        <v>114</v>
      </c>
    </row>
    <row r="85" spans="5:5" x14ac:dyDescent="0.25">
      <c r="E85" t="s">
        <v>115</v>
      </c>
    </row>
    <row r="86" spans="5:5" x14ac:dyDescent="0.25">
      <c r="E86" t="s">
        <v>118</v>
      </c>
    </row>
    <row r="87" spans="5:5" x14ac:dyDescent="0.25">
      <c r="E87" t="s">
        <v>117</v>
      </c>
    </row>
    <row r="88" spans="5:5" x14ac:dyDescent="0.25">
      <c r="E88" t="s">
        <v>120</v>
      </c>
    </row>
    <row r="89" spans="5:5" x14ac:dyDescent="0.25">
      <c r="E89" t="s">
        <v>68</v>
      </c>
    </row>
    <row r="90" spans="5:5" x14ac:dyDescent="0.25">
      <c r="E90" t="s">
        <v>121</v>
      </c>
    </row>
    <row r="91" spans="5:5" x14ac:dyDescent="0.25">
      <c r="E91" t="s">
        <v>122</v>
      </c>
    </row>
    <row r="92" spans="5:5" x14ac:dyDescent="0.25">
      <c r="E92" t="s">
        <v>123</v>
      </c>
    </row>
    <row r="93" spans="5:5" x14ac:dyDescent="0.25">
      <c r="E93" t="s">
        <v>124</v>
      </c>
    </row>
    <row r="94" spans="5:5" x14ac:dyDescent="0.25">
      <c r="E94" t="s">
        <v>125</v>
      </c>
    </row>
    <row r="95" spans="5:5" x14ac:dyDescent="0.25">
      <c r="E95" t="s">
        <v>69</v>
      </c>
    </row>
    <row r="96" spans="5:5" x14ac:dyDescent="0.25">
      <c r="E96" t="s">
        <v>128</v>
      </c>
    </row>
    <row r="97" spans="5:5" x14ac:dyDescent="0.25">
      <c r="E97" t="s">
        <v>130</v>
      </c>
    </row>
    <row r="98" spans="5:5" x14ac:dyDescent="0.25">
      <c r="E98" t="s">
        <v>129</v>
      </c>
    </row>
    <row r="99" spans="5:5" x14ac:dyDescent="0.25">
      <c r="E99" t="s">
        <v>136</v>
      </c>
    </row>
    <row r="100" spans="5:5" x14ac:dyDescent="0.25">
      <c r="E100" t="s">
        <v>131</v>
      </c>
    </row>
    <row r="101" spans="5:5" x14ac:dyDescent="0.25">
      <c r="E101" t="s">
        <v>133</v>
      </c>
    </row>
    <row r="102" spans="5:5" x14ac:dyDescent="0.25">
      <c r="E102" t="s">
        <v>132</v>
      </c>
    </row>
    <row r="103" spans="5:5" x14ac:dyDescent="0.25">
      <c r="E103" t="s">
        <v>228</v>
      </c>
    </row>
    <row r="104" spans="5:5" x14ac:dyDescent="0.25">
      <c r="E104" t="s">
        <v>135</v>
      </c>
    </row>
    <row r="105" spans="5:5" x14ac:dyDescent="0.25">
      <c r="E105" t="s">
        <v>92</v>
      </c>
    </row>
    <row r="106" spans="5:5" x14ac:dyDescent="0.25">
      <c r="E106" t="s">
        <v>138</v>
      </c>
    </row>
    <row r="107" spans="5:5" x14ac:dyDescent="0.25">
      <c r="E107" t="s">
        <v>140</v>
      </c>
    </row>
    <row r="108" spans="5:5" x14ac:dyDescent="0.25">
      <c r="E108" t="s">
        <v>141</v>
      </c>
    </row>
    <row r="109" spans="5:5" x14ac:dyDescent="0.25">
      <c r="E109" t="s">
        <v>139</v>
      </c>
    </row>
    <row r="110" spans="5:5" x14ac:dyDescent="0.25">
      <c r="E110" t="s">
        <v>229</v>
      </c>
    </row>
    <row r="111" spans="5:5" x14ac:dyDescent="0.25">
      <c r="E111" t="s">
        <v>142</v>
      </c>
    </row>
    <row r="112" spans="5:5" x14ac:dyDescent="0.25">
      <c r="E112" t="s">
        <v>143</v>
      </c>
    </row>
    <row r="113" spans="5:5" x14ac:dyDescent="0.25">
      <c r="E113" t="s">
        <v>144</v>
      </c>
    </row>
    <row r="114" spans="5:5" x14ac:dyDescent="0.25">
      <c r="E114" t="s">
        <v>146</v>
      </c>
    </row>
    <row r="115" spans="5:5" x14ac:dyDescent="0.25">
      <c r="E115" t="s">
        <v>147</v>
      </c>
    </row>
    <row r="116" spans="5:5" x14ac:dyDescent="0.25">
      <c r="E116" t="s">
        <v>145</v>
      </c>
    </row>
    <row r="117" spans="5:5" x14ac:dyDescent="0.25">
      <c r="E117" t="s">
        <v>148</v>
      </c>
    </row>
    <row r="118" spans="5:5" x14ac:dyDescent="0.25">
      <c r="E118" t="s">
        <v>70</v>
      </c>
    </row>
    <row r="119" spans="5:5" x14ac:dyDescent="0.25">
      <c r="E119" t="s">
        <v>149</v>
      </c>
    </row>
  </sheetData>
  <sortState xmlns:xlrd2="http://schemas.microsoft.com/office/spreadsheetml/2017/richdata2" ref="H7:H19">
    <sortCondition ref="H7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B6478-9DE3-4068-9D67-7FF2357B3AB4}">
  <dimension ref="A2:C35"/>
  <sheetViews>
    <sheetView topLeftCell="A2" workbookViewId="0">
      <selection activeCell="C6" sqref="C6"/>
    </sheetView>
  </sheetViews>
  <sheetFormatPr defaultRowHeight="15" x14ac:dyDescent="0.25"/>
  <cols>
    <col min="1" max="1" width="9.140625" style="72"/>
    <col min="2" max="2" width="10.140625" style="78" bestFit="1" customWidth="1"/>
    <col min="3" max="3" width="10.28515625" style="78" bestFit="1" customWidth="1"/>
  </cols>
  <sheetData>
    <row r="2" spans="1:3" ht="30" x14ac:dyDescent="0.25">
      <c r="A2" s="77" t="s">
        <v>341</v>
      </c>
      <c r="B2" s="76" t="s">
        <v>342</v>
      </c>
      <c r="C2" s="76" t="s">
        <v>343</v>
      </c>
    </row>
    <row r="3" spans="1:3" x14ac:dyDescent="0.25">
      <c r="A3" s="72">
        <v>187</v>
      </c>
      <c r="B3" s="78">
        <v>2</v>
      </c>
      <c r="C3" s="78">
        <v>3</v>
      </c>
    </row>
    <row r="4" spans="1:3" x14ac:dyDescent="0.25">
      <c r="A4" s="72">
        <v>270</v>
      </c>
      <c r="B4" s="78">
        <v>2.2999999999999998</v>
      </c>
      <c r="C4" s="78">
        <v>3.3</v>
      </c>
    </row>
    <row r="5" spans="1:3" x14ac:dyDescent="0.25">
      <c r="A5" s="72">
        <v>296</v>
      </c>
      <c r="B5" s="78">
        <v>2.35</v>
      </c>
      <c r="C5" s="78">
        <v>3.35</v>
      </c>
    </row>
    <row r="6" spans="1:3" x14ac:dyDescent="0.25">
      <c r="A6" s="72">
        <v>330</v>
      </c>
      <c r="B6" s="78">
        <v>2.4</v>
      </c>
      <c r="C6" s="78">
        <v>3.4</v>
      </c>
    </row>
    <row r="7" spans="1:3" x14ac:dyDescent="0.25">
      <c r="A7" s="72">
        <v>341</v>
      </c>
      <c r="B7" s="78">
        <v>2.4500000000000002</v>
      </c>
      <c r="C7" s="78">
        <v>3.45</v>
      </c>
    </row>
    <row r="8" spans="1:3" x14ac:dyDescent="0.25">
      <c r="A8" s="72">
        <v>355</v>
      </c>
      <c r="B8" s="78">
        <v>2.5</v>
      </c>
      <c r="C8" s="78">
        <v>3.5</v>
      </c>
    </row>
    <row r="9" spans="1:3" x14ac:dyDescent="0.25">
      <c r="A9" s="72">
        <v>440</v>
      </c>
      <c r="B9" s="78">
        <v>2.9</v>
      </c>
      <c r="C9" s="78">
        <v>3.9</v>
      </c>
    </row>
    <row r="10" spans="1:3" x14ac:dyDescent="0.25">
      <c r="A10" s="72">
        <v>458</v>
      </c>
      <c r="B10" s="78">
        <v>2.99</v>
      </c>
      <c r="C10" s="78">
        <v>3.99</v>
      </c>
    </row>
    <row r="11" spans="1:3" x14ac:dyDescent="0.25">
      <c r="A11" s="72">
        <v>473</v>
      </c>
      <c r="B11" s="78">
        <v>2.99</v>
      </c>
      <c r="C11" s="78">
        <v>4.09</v>
      </c>
    </row>
    <row r="12" spans="1:3" x14ac:dyDescent="0.25">
      <c r="A12" s="72">
        <v>500</v>
      </c>
      <c r="B12" s="78">
        <v>3.15</v>
      </c>
      <c r="C12" s="78">
        <v>4.25</v>
      </c>
    </row>
    <row r="13" spans="1:3" x14ac:dyDescent="0.25">
      <c r="A13" s="72">
        <v>568</v>
      </c>
      <c r="B13" s="78">
        <v>4.5</v>
      </c>
      <c r="C13" s="78">
        <v>5.5</v>
      </c>
    </row>
    <row r="14" spans="1:3" x14ac:dyDescent="0.25">
      <c r="A14" s="72">
        <v>650</v>
      </c>
      <c r="B14" s="78">
        <v>4.7</v>
      </c>
      <c r="C14" s="78">
        <v>5.45</v>
      </c>
    </row>
    <row r="15" spans="1:3" x14ac:dyDescent="0.25">
      <c r="A15" s="72">
        <v>698</v>
      </c>
      <c r="B15" s="78">
        <v>4.95</v>
      </c>
      <c r="C15" s="78">
        <v>5.75</v>
      </c>
    </row>
    <row r="16" spans="1:3" x14ac:dyDescent="0.25">
      <c r="A16" s="72">
        <v>710</v>
      </c>
      <c r="B16" s="78">
        <v>4.99</v>
      </c>
      <c r="C16" s="78">
        <v>5.85</v>
      </c>
    </row>
    <row r="17" spans="1:3" x14ac:dyDescent="0.25">
      <c r="A17" s="72">
        <v>750</v>
      </c>
      <c r="B17" s="78">
        <v>5.25</v>
      </c>
      <c r="C17" s="78">
        <v>6.15</v>
      </c>
    </row>
    <row r="18" spans="1:3" x14ac:dyDescent="0.25">
      <c r="A18" s="72">
        <v>1000</v>
      </c>
      <c r="B18" s="78">
        <v>6.99</v>
      </c>
      <c r="C18" s="78">
        <v>8.15</v>
      </c>
    </row>
    <row r="19" spans="1:3" x14ac:dyDescent="0.25">
      <c r="A19" s="72">
        <v>1320</v>
      </c>
      <c r="B19" s="78">
        <v>9.6999999999999993</v>
      </c>
      <c r="C19" s="78">
        <v>10.75</v>
      </c>
    </row>
    <row r="20" spans="1:3" x14ac:dyDescent="0.25">
      <c r="A20" s="72">
        <v>1364</v>
      </c>
      <c r="B20" s="78">
        <v>9.6999999999999993</v>
      </c>
      <c r="C20" s="78">
        <v>10.95</v>
      </c>
    </row>
    <row r="21" spans="1:3" x14ac:dyDescent="0.25">
      <c r="A21" s="72">
        <v>1420</v>
      </c>
      <c r="B21" s="78">
        <v>9.75</v>
      </c>
      <c r="C21" s="78">
        <v>11.25</v>
      </c>
    </row>
    <row r="22" spans="1:3" x14ac:dyDescent="0.25">
      <c r="A22" s="72">
        <v>1600</v>
      </c>
      <c r="B22" s="78">
        <v>10.95</v>
      </c>
      <c r="C22" s="78">
        <v>12.65</v>
      </c>
    </row>
    <row r="23" spans="1:3" x14ac:dyDescent="0.25">
      <c r="A23" s="72">
        <v>1888</v>
      </c>
      <c r="B23" s="78">
        <v>12.9</v>
      </c>
      <c r="C23" s="78">
        <v>14.9</v>
      </c>
    </row>
    <row r="24" spans="1:3" x14ac:dyDescent="0.25">
      <c r="A24" s="72">
        <v>1892</v>
      </c>
      <c r="B24" s="78">
        <v>12.9</v>
      </c>
      <c r="C24" s="78">
        <v>14.9</v>
      </c>
    </row>
    <row r="25" spans="1:3" x14ac:dyDescent="0.25">
      <c r="A25" s="72">
        <v>1980</v>
      </c>
      <c r="B25" s="78">
        <v>12.87</v>
      </c>
      <c r="C25" s="78">
        <v>15.25</v>
      </c>
    </row>
    <row r="26" spans="1:3" x14ac:dyDescent="0.25">
      <c r="A26" s="72">
        <v>2000</v>
      </c>
      <c r="B26" s="78">
        <v>13</v>
      </c>
      <c r="C26" s="78">
        <v>15.25</v>
      </c>
    </row>
    <row r="27" spans="1:3" x14ac:dyDescent="0.25">
      <c r="A27" s="72">
        <v>2046</v>
      </c>
      <c r="B27" s="78">
        <v>13.3</v>
      </c>
      <c r="C27" s="78">
        <v>15.6</v>
      </c>
    </row>
    <row r="28" spans="1:3" x14ac:dyDescent="0.25">
      <c r="A28" s="72">
        <v>2130</v>
      </c>
      <c r="B28" s="78">
        <v>13.85</v>
      </c>
      <c r="C28" s="78">
        <v>16.149999999999999</v>
      </c>
    </row>
    <row r="29" spans="1:3" x14ac:dyDescent="0.25">
      <c r="A29" s="72">
        <v>2832</v>
      </c>
      <c r="B29" s="78">
        <v>18.399999999999999</v>
      </c>
      <c r="C29" s="78">
        <v>21.45</v>
      </c>
    </row>
    <row r="30" spans="1:3" x14ac:dyDescent="0.25">
      <c r="A30" s="72">
        <v>3520</v>
      </c>
      <c r="B30" s="78">
        <v>22</v>
      </c>
      <c r="C30" s="78">
        <v>26</v>
      </c>
    </row>
    <row r="31" spans="1:3" x14ac:dyDescent="0.25">
      <c r="A31" s="72">
        <v>3960</v>
      </c>
      <c r="B31" s="78">
        <v>24.55</v>
      </c>
      <c r="C31" s="78">
        <v>28.5</v>
      </c>
    </row>
    <row r="32" spans="1:3" x14ac:dyDescent="0.25">
      <c r="A32" s="72">
        <v>4000</v>
      </c>
      <c r="B32" s="78">
        <v>24.55</v>
      </c>
      <c r="C32" s="78">
        <v>28.5</v>
      </c>
    </row>
    <row r="33" spans="1:3" x14ac:dyDescent="0.25">
      <c r="A33" s="72">
        <v>4260</v>
      </c>
      <c r="B33" s="78">
        <v>24.55</v>
      </c>
      <c r="C33" s="78">
        <v>28.5</v>
      </c>
    </row>
    <row r="34" spans="1:3" x14ac:dyDescent="0.25">
      <c r="A34" s="72">
        <v>5000</v>
      </c>
      <c r="B34" s="78">
        <v>28.75</v>
      </c>
      <c r="C34" s="78">
        <v>32.5</v>
      </c>
    </row>
    <row r="35" spans="1:3" x14ac:dyDescent="0.25">
      <c r="A35" s="72">
        <v>7920</v>
      </c>
      <c r="B35" s="78">
        <v>45.5</v>
      </c>
      <c r="C35" s="78">
        <v>51.4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7DE24B-D902-475D-BC88-230FE56918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B243B7-E134-4BBA-841D-F5382BB40A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A98DE5-D3F1-4850-9381-C2BDDFB348E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Application</vt:lpstr>
      <vt:lpstr>Sheet2</vt:lpstr>
      <vt:lpstr>Sheet6</vt:lpstr>
      <vt:lpstr>_Canada</vt:lpstr>
      <vt:lpstr>Canada</vt:lpstr>
      <vt:lpstr>Cider</vt:lpstr>
      <vt:lpstr>Cider_Flavour</vt:lpstr>
      <vt:lpstr>Closure_Type</vt:lpstr>
      <vt:lpstr>Container_Type</vt:lpstr>
      <vt:lpstr>Cooler_Flavour</vt:lpstr>
      <vt:lpstr>Cooler_Malt_Based</vt:lpstr>
      <vt:lpstr>Cooler_Spirit_Based</vt:lpstr>
      <vt:lpstr>Cooler_Wine_Based</vt:lpstr>
      <vt:lpstr>Country_of_Origin</vt:lpstr>
      <vt:lpstr>Duties</vt:lpstr>
      <vt:lpstr>Duties_Canada</vt:lpstr>
      <vt:lpstr>Duties_International</vt:lpstr>
      <vt:lpstr>International</vt:lpstr>
      <vt:lpstr>Item_Type</vt:lpstr>
      <vt:lpstr>List_Type</vt:lpstr>
      <vt:lpstr>MBLL_Source_Point</vt:lpstr>
      <vt:lpstr>Non_Alcoholic</vt:lpstr>
      <vt:lpstr>Package_Material</vt:lpstr>
      <vt:lpstr>Shelf_Group</vt:lpstr>
      <vt:lpstr>Shelf_Group_Code</vt:lpstr>
      <vt:lpstr>Shipping_Terms</vt:lpstr>
      <vt:lpstr>Suppliers_Currency</vt:lpstr>
      <vt:lpstr>USA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 O'Leary</dc:creator>
  <cp:lastModifiedBy>Jocelyn Santiago</cp:lastModifiedBy>
  <cp:lastPrinted>2020-09-08T20:08:36Z</cp:lastPrinted>
  <dcterms:created xsi:type="dcterms:W3CDTF">2017-05-26T16:09:18Z</dcterms:created>
  <dcterms:modified xsi:type="dcterms:W3CDTF">2021-04-16T19:41:46Z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