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adam_fidler_mbll_ca/Documents/Desktop/Up to date Application Forms/"/>
    </mc:Choice>
  </mc:AlternateContent>
  <xr:revisionPtr revIDLastSave="51" documentId="8_{58A21AEC-F60F-441B-BD74-E448EBE7A8ED}" xr6:coauthVersionLast="47" xr6:coauthVersionMax="47" xr10:uidLastSave="{9625194F-FC65-4300-B248-8B22B9F08749}"/>
  <workbookProtection workbookAlgorithmName="SHA-512" workbookHashValue="LwY29g/x9SW+TQgIntyQ/1dVVvHFh+Y/wkrLat7RRkDzLsckeiEh0OrCY7IHZvJdwsaJWSVQpHgl1RK+7fP+TA==" workbookSaltValue="jGJu52/j1JsXdyjFZvIBpA==" workbookSpinCount="100000" lockStructure="1"/>
  <bookViews>
    <workbookView xWindow="-120" yWindow="-120" windowWidth="29040" windowHeight="15720" tabRatio="847" xr2:uid="{00000000-000D-0000-FFFF-FFFF00000000}"/>
  </bookViews>
  <sheets>
    <sheet name="APPLICATION - WINE &amp; SPIRITS" sheetId="8" r:id="rId1"/>
    <sheet name="Data Validation" sheetId="11" state="hidden" r:id="rId2"/>
    <sheet name="Category Codes1" sheetId="13" state="hidden" r:id="rId3"/>
    <sheet name="CATCODES2" sheetId="14" state="hidden" r:id="rId4"/>
  </sheets>
  <externalReferences>
    <externalReference r:id="rId5"/>
    <externalReference r:id="rId6"/>
  </externalReferences>
  <definedNames>
    <definedName name="_xlnm._FilterDatabase" localSheetId="2">'Category Codes1'!$A$2:$B$2</definedName>
    <definedName name="Alcohol">'Data Validation'!$CJ$2:$CJ$3</definedName>
    <definedName name="AmericanWhiskey">'Data Validation'!$AD$2:$AD$6</definedName>
    <definedName name="Baijiu">'Data Validation'!$AH$2</definedName>
    <definedName name="Body">Table34[Body]</definedName>
    <definedName name="Body2">Table35[[#Headers],[BodySpirit]]</definedName>
    <definedName name="BodySpirit">'Data Validation'!$AS$2:$AS$4</definedName>
    <definedName name="Brandy">Table19[Brandy]</definedName>
    <definedName name="BrandyST">'Category Codes1'!$D$4:$D$6</definedName>
    <definedName name="Bulk_Wine_cs_lots_only_12x750">'Category Codes1'!$I$33:$I$78</definedName>
    <definedName name="Canada">'Data Validation'!$AX$2:$AX$22</definedName>
    <definedName name="CanadaZones">#REF!</definedName>
    <definedName name="Canadian_Province">'Data Validation'!$BG$2:$BG$14</definedName>
    <definedName name="CanadianWhisky">'Data Validation'!$AF$2:$AF$5</definedName>
    <definedName name="Category">CATCODES2!$A$2:$A$64</definedName>
    <definedName name="Cava">Table12[Cava]</definedName>
    <definedName name="Certificate">[1]Sheet4!$AF$2:$AF$4</definedName>
    <definedName name="Champagne">Table13[Champagne]</definedName>
    <definedName name="Change">'Data Validation'!$CC$2:$CC$4</definedName>
    <definedName name="Classification_Spirit">'Data Validation'!$BP$2:$BP$4</definedName>
    <definedName name="Classification_Wine">'Data Validation'!$BS$2:$BS$8</definedName>
    <definedName name="ClosureType">Table29[Closure Type]</definedName>
    <definedName name="CM_Duties_Canada">'Data Validation'!$AM$17:$AM$18</definedName>
    <definedName name="CM_Duties_Int">'Data Validation'!$AM$20</definedName>
    <definedName name="ContainerType">Table27[Container Type]</definedName>
    <definedName name="COO">'Data Validation'!$AO$2:$AO$3</definedName>
    <definedName name="Currency">Table31[Shippers Currency]</definedName>
    <definedName name="Currency_CM">'Data Validation'!$BC$2:$BC$16</definedName>
    <definedName name="DataValidationSGCode">'Category Codes1'!$AA$2:$AB$31</definedName>
    <definedName name="DataValidationSubTypeCode">'Category Codes1'!$D$33:$E$133</definedName>
    <definedName name="Duties">Table30[Duties]</definedName>
    <definedName name="Duties_Canada">'Data Validation'!$AM$11:$AM$12</definedName>
    <definedName name="Duties_International">'Data Validation'!$AM$14</definedName>
    <definedName name="Flavored_Wines">'Category Codes1'!$I$33:$I$78</definedName>
    <definedName name="Flavour">Table35[Flavour]</definedName>
    <definedName name="Flavour2">Table35[[#Headers],[FlavourSpirit]]</definedName>
    <definedName name="Flavoured">'Data Validation'!$H$2:$H$10</definedName>
    <definedName name="FlavourSpirit">'Data Validation'!$AT$2:$AT$6</definedName>
    <definedName name="Fortified">Table16[Fortified]</definedName>
    <definedName name="Fortified_Wines">Table16[Fortified]</definedName>
    <definedName name="Fruit">Fruit_Wines[Fruit]</definedName>
    <definedName name="Gin">Table20[Gin]</definedName>
    <definedName name="GinST">'Category Codes1'!$F$4:$F$5</definedName>
    <definedName name="Innovation">'Data Validation'!$CE$2:$CE$3</definedName>
    <definedName name="International">'Data Validation'!$AZ$2:$AZ$32</definedName>
    <definedName name="InternationalOtherWhiskey">'Data Validation'!$AE$2</definedName>
    <definedName name="IrishWhiskey">'Data Validation'!$AB$2:$AB$5</definedName>
    <definedName name="Item_Type">'Category Codes1'!$D$11:$D$12</definedName>
    <definedName name="Liqueur">Table21[Liqueur]</definedName>
    <definedName name="LiqueurST">'Category Codes1'!$H$4:$H$22</definedName>
    <definedName name="ListType">'Data Validation'!$BA$2:$BA$14</definedName>
    <definedName name="Madeira">Table2[Madeira]</definedName>
    <definedName name="MBLL_Source_Point">'Data Validation'!$BL$2:$BL$4</definedName>
    <definedName name="Mead">'Data Validation'!$I$2</definedName>
    <definedName name="MiscellaneousSpirit">Table22[MiscellaneousSpirit]</definedName>
    <definedName name="MiscSpiritST">'Category Codes1'!$R$4</definedName>
    <definedName name="Non_Alcohol">'Data Validation'!$CH$2</definedName>
    <definedName name="NuetralGrain">'Data Validation'!$CK$2:$CK$3</definedName>
    <definedName name="OtherWine">Table15[Other Wine]</definedName>
    <definedName name="PackageMaterial">Table28[Package Material]</definedName>
    <definedName name="Payee">Table33[Payee]</definedName>
    <definedName name="Port">Table3[Port]</definedName>
    <definedName name="_xlnm.Print_Area" localSheetId="0">'APPLICATION - WINE &amp; SPIRITS'!$A$1:$J$76</definedName>
    <definedName name="ProductType">Table5[Product_Type]</definedName>
    <definedName name="Prosecco">Table14[Prosecco]</definedName>
    <definedName name="RedST">'Category Codes1'!$U$4:$U$21</definedName>
    <definedName name="Rose">Table10[Rose]</definedName>
    <definedName name="Rum">Table23[Rum]</definedName>
    <definedName name="RumST">'Category Codes1'!$J$4:$J$7</definedName>
    <definedName name="Sake">Table14118[Sake]</definedName>
    <definedName name="ScotchWhisky">'Data Validation'!$AC$2:$AC$10</definedName>
    <definedName name="SGCode">'Category Codes1'!$AB$2:$AB$31</definedName>
    <definedName name="ShelfGroup">'Category Codes1'!$AA$2:$AA$31</definedName>
    <definedName name="ShelfGroup_100">'Category Codes1'!$AA$35:$AA$56</definedName>
    <definedName name="ShippingTerms">'Data Validation'!$AV$2:$AV$6</definedName>
    <definedName name="Soju">Table272[Soju]</definedName>
    <definedName name="Sparkling">Sparkling_Wine[Sparkling]</definedName>
    <definedName name="Spirit">'Category Codes1'!$A$3:$A$17</definedName>
    <definedName name="Spirit_Non_Alcohol">'Category Codes1'!$R$8</definedName>
    <definedName name="SpiritSubType">'Category Codes1'!$A$34:$A$41</definedName>
    <definedName name="SpiritSubtypeCC">CATCODES2!$E$2:$E$64</definedName>
    <definedName name="SpiritType">'Category Codes1'!$A$3:$A$10</definedName>
    <definedName name="SpiritTypeCC">CATCODES2!$C$2:$C$64</definedName>
    <definedName name="States">Table4[States]</definedName>
    <definedName name="Submitted_For">'Data Validation'!$CF$2:$CF$8</definedName>
    <definedName name="Suppliers_Currency">[2]Sheet2!$G$26:$G$32</definedName>
    <definedName name="Table_Wine_Red">Table8[Red]</definedName>
    <definedName name="Table_Wine_Rose">'Category Codes1'!$Y$4:$Y$21</definedName>
    <definedName name="Table_Wine_White">Table9[White]</definedName>
    <definedName name="TableWine">Table7[TableWine]</definedName>
    <definedName name="Tequila">Table24[Tequila]</definedName>
    <definedName name="TequilaST">'Category Codes1'!$L$4:$L$7</definedName>
    <definedName name="U.S.A">'Data Validation'!$AY$2:$AY$20</definedName>
    <definedName name="U.S.A.">'Data Validation'!$AY$2:$AY$20</definedName>
    <definedName name="USAZones">'Data Validation'!$AY$2:$AY$20</definedName>
    <definedName name="Vodka">Table25[Vodka]</definedName>
    <definedName name="VodkaST">'Category Codes1'!$N$4:$N$5</definedName>
    <definedName name="Whisky">Table26[Irish Whiskey]</definedName>
    <definedName name="WhiskyST">'Category Codes1'!$P$4:$P$14</definedName>
    <definedName name="WhiteST">'Category Codes1'!$W$4:$W$19</definedName>
    <definedName name="WhiteSubType">'Category Codes1'!$B$34:$B$36</definedName>
    <definedName name="Wine">'Category Codes1'!$A$20:$A$31</definedName>
    <definedName name="Wine_Non_Alcoholic">'Category Codes1'!$I$33:$I$78</definedName>
    <definedName name="WineSubtypeCC">CATCODES2!$D$2:$D$64</definedName>
    <definedName name="WineType">'Category Codes1'!$A$20:$A$31</definedName>
    <definedName name="WineTypeCC">CATCODES2!$B$2:$B$64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8" l="1"/>
  <c r="C16" i="8"/>
  <c r="G43" i="8"/>
  <c r="A36" i="8"/>
  <c r="E36" i="8"/>
  <c r="B36" i="8"/>
  <c r="D13" i="8"/>
  <c r="Q46" i="8"/>
  <c r="Q45" i="8"/>
  <c r="A10" i="8"/>
  <c r="I6" i="8"/>
  <c r="D6" i="8"/>
  <c r="G5" i="8"/>
  <c r="F6" i="8"/>
  <c r="E41" i="8"/>
  <c r="H12" i="8"/>
  <c r="B25" i="8"/>
  <c r="A25" i="8"/>
  <c r="A24" i="8"/>
  <c r="R3" i="8"/>
  <c r="M11" i="8"/>
  <c r="M8" i="8"/>
  <c r="M5" i="8"/>
  <c r="D42" i="8"/>
  <c r="C41" i="8"/>
  <c r="C42" i="8"/>
  <c r="D26" i="8"/>
  <c r="A14" i="8"/>
  <c r="I42" i="8"/>
  <c r="M10" i="8"/>
  <c r="M6" i="8"/>
  <c r="M12" i="8"/>
  <c r="K22" i="8"/>
  <c r="K23" i="8"/>
  <c r="B58" i="8"/>
  <c r="L25" i="8"/>
</calcChain>
</file>

<file path=xl/sharedStrings.xml><?xml version="1.0" encoding="utf-8"?>
<sst xmlns="http://schemas.openxmlformats.org/spreadsheetml/2006/main" count="2000" uniqueCount="963">
  <si>
    <t>Can</t>
  </si>
  <si>
    <t>Bottle</t>
  </si>
  <si>
    <t>Wine</t>
  </si>
  <si>
    <t>Other Wine</t>
  </si>
  <si>
    <t>Currency</t>
  </si>
  <si>
    <t>Container Type</t>
  </si>
  <si>
    <t>Spirit</t>
  </si>
  <si>
    <t>Canada</t>
  </si>
  <si>
    <t>International</t>
  </si>
  <si>
    <t>Sake</t>
  </si>
  <si>
    <t>Yes</t>
  </si>
  <si>
    <t>CAD</t>
  </si>
  <si>
    <t>Quebec Zone 1 - Montreal/Pointe Claire</t>
  </si>
  <si>
    <t>Arkansas</t>
  </si>
  <si>
    <t>Argentina</t>
  </si>
  <si>
    <t>Excise</t>
  </si>
  <si>
    <t>Customs</t>
  </si>
  <si>
    <t>Gin</t>
  </si>
  <si>
    <t>No</t>
  </si>
  <si>
    <t>AUD</t>
  </si>
  <si>
    <t>Quebec Zone 2 - Montreal/Wine Totes</t>
  </si>
  <si>
    <t>California - Modesto - Gallo</t>
  </si>
  <si>
    <t>Liqueur</t>
  </si>
  <si>
    <t>EUR</t>
  </si>
  <si>
    <t>Quebec Zone 3 - SAQ &amp; Misc.</t>
  </si>
  <si>
    <t>California - American Canyon</t>
  </si>
  <si>
    <t>Australia (Exworks)</t>
  </si>
  <si>
    <t>Miscellaneous Spirit</t>
  </si>
  <si>
    <t>NZD</t>
  </si>
  <si>
    <t>Quebec Zone 4 - Valleyfield</t>
  </si>
  <si>
    <t>Illinois</t>
  </si>
  <si>
    <t>Austria</t>
  </si>
  <si>
    <t>Rum</t>
  </si>
  <si>
    <t>Ontario Zone 1 - Brampton-Bacardi</t>
  </si>
  <si>
    <t>Indiana</t>
  </si>
  <si>
    <t>Belgium</t>
  </si>
  <si>
    <t>Tequila</t>
  </si>
  <si>
    <t>GBP</t>
  </si>
  <si>
    <t>Ontario Zone 2 - Hamilton/Niagara</t>
  </si>
  <si>
    <t>Kentucky</t>
  </si>
  <si>
    <t xml:space="preserve">Chile </t>
  </si>
  <si>
    <t>Vodka</t>
  </si>
  <si>
    <t>USD</t>
  </si>
  <si>
    <t>Maine</t>
  </si>
  <si>
    <t>Czech Republic</t>
  </si>
  <si>
    <t>Ontario Zone 4 - Windsor/Walkerville, Corby</t>
  </si>
  <si>
    <t xml:space="preserve">Maryland </t>
  </si>
  <si>
    <t>Denmark</t>
  </si>
  <si>
    <t>Ontario Zone 5 - Winona/Grimsby</t>
  </si>
  <si>
    <t>Michigan</t>
  </si>
  <si>
    <t>France</t>
  </si>
  <si>
    <t>Ontario Zone 6 - Ontario Misc.</t>
  </si>
  <si>
    <t>Minnesota</t>
  </si>
  <si>
    <t>Germany (FCA,FOB)</t>
  </si>
  <si>
    <t xml:space="preserve">Missouri </t>
  </si>
  <si>
    <t>Germany (Exworks)</t>
  </si>
  <si>
    <t>Alberta Zone 2 - Calgary</t>
  </si>
  <si>
    <t>New Jersey</t>
  </si>
  <si>
    <t>Greece</t>
  </si>
  <si>
    <t>Alberta Zone 3 - Lethbridge</t>
  </si>
  <si>
    <t>New York</t>
  </si>
  <si>
    <t>Hungary</t>
  </si>
  <si>
    <t>B.C. Zone 1 - B.C Misc.</t>
  </si>
  <si>
    <t>Ohio</t>
  </si>
  <si>
    <t>Ireland</t>
  </si>
  <si>
    <t>B.C. Zone 2 - Oliver-Constellation</t>
  </si>
  <si>
    <t>Pennsylvania</t>
  </si>
  <si>
    <t>Italy</t>
  </si>
  <si>
    <t>B.C. Zone 3 - Vancouver/BCLDB, Misc.</t>
  </si>
  <si>
    <t>Tennessee</t>
  </si>
  <si>
    <t>Jamaica (FOB)</t>
  </si>
  <si>
    <t>B.C. Zone 4 - Vancouver-Mark Anthony</t>
  </si>
  <si>
    <t>Washington</t>
  </si>
  <si>
    <t>Jamaica (Exworks)</t>
  </si>
  <si>
    <t>Wisconsin</t>
  </si>
  <si>
    <t>Netherlands</t>
  </si>
  <si>
    <t>Atlantic Zone 1 - Atlantic Provinces</t>
  </si>
  <si>
    <t>*No Freight</t>
  </si>
  <si>
    <t>New Zealand</t>
  </si>
  <si>
    <t>Manitoba Zone 1 - WETT Sales Warehouse</t>
  </si>
  <si>
    <t>Poland</t>
  </si>
  <si>
    <t>Portugal (FOB,FCA)</t>
  </si>
  <si>
    <t>Portugal (Exworks)</t>
  </si>
  <si>
    <t>South Africa</t>
  </si>
  <si>
    <t>Spain (FOB, FCA)</t>
  </si>
  <si>
    <t>Spain (Exworks)</t>
  </si>
  <si>
    <t>Sweden (FOB)</t>
  </si>
  <si>
    <t>Sweden (Exworks)</t>
  </si>
  <si>
    <t>United Kingdom (FCA, FOB)</t>
  </si>
  <si>
    <t>United Kingdom (Exworks)</t>
  </si>
  <si>
    <t>Uruguay</t>
  </si>
  <si>
    <t>Freight Zone</t>
  </si>
  <si>
    <t>Australia (FCA &amp; FOB)</t>
  </si>
  <si>
    <t>Ontario Zone 3 - Toronto/Mississauga - Constellation</t>
  </si>
  <si>
    <t>Alberta Zone 1 - St. Albert/Edmonton</t>
  </si>
  <si>
    <t>B.C. Zone 5 - Hillebrand Westlink</t>
  </si>
  <si>
    <t xml:space="preserve">PRODUCT LISTING APPLICATION FORM </t>
  </si>
  <si>
    <t>Change to Existing Listing:</t>
  </si>
  <si>
    <t>UPC/EAN/GTIN:</t>
  </si>
  <si>
    <t>Country of Origin:</t>
  </si>
  <si>
    <t>Full Product Name:</t>
  </si>
  <si>
    <t>Container Type:</t>
  </si>
  <si>
    <t>Container Size (ml):</t>
  </si>
  <si>
    <t>Container Material:</t>
  </si>
  <si>
    <t>Single unit or Multi-pack:</t>
  </si>
  <si>
    <t>Closure Type:</t>
  </si>
  <si>
    <t>SHIPPING CASE DETAILS:</t>
  </si>
  <si>
    <t>Units per Case:</t>
  </si>
  <si>
    <r>
      <rPr>
        <sz val="8"/>
        <color theme="1"/>
        <rFont val="Calibri"/>
        <family val="2"/>
      </rPr>
      <t xml:space="preserve">← </t>
    </r>
    <r>
      <rPr>
        <sz val="8"/>
        <color theme="1"/>
        <rFont val="Calibri"/>
        <family val="2"/>
        <scheme val="minor"/>
      </rPr>
      <t>shipping container code (14 digits)</t>
    </r>
  </si>
  <si>
    <t>Cases/Layer:</t>
  </si>
  <si>
    <t>Layers/Pallet:</t>
  </si>
  <si>
    <t>Full Pallet =</t>
  </si>
  <si>
    <t>cases</t>
  </si>
  <si>
    <t>Limited Quantity:</t>
  </si>
  <si>
    <t>Supplier's Currency:</t>
  </si>
  <si>
    <t>Duties:</t>
  </si>
  <si>
    <t>N/A</t>
  </si>
  <si>
    <t>SHIPPING DETAILS:</t>
  </si>
  <si>
    <t>Indicate where product is located for MBLL to source.</t>
  </si>
  <si>
    <t>Address:</t>
  </si>
  <si>
    <t>Shipping Terms:</t>
  </si>
  <si>
    <t>Indicate to whom MBLL is to make payment. If Agent is selected, a Letter of Authorization from the supplier must be on file for MBLL to issue payment.</t>
  </si>
  <si>
    <r>
      <t>Payee</t>
    </r>
    <r>
      <rPr>
        <b/>
        <sz val="10"/>
        <color theme="1"/>
        <rFont val="Calibri"/>
        <family val="2"/>
        <scheme val="minor"/>
      </rPr>
      <t>:</t>
    </r>
  </si>
  <si>
    <r>
      <t xml:space="preserve">Payee/Supplier # </t>
    </r>
    <r>
      <rPr>
        <b/>
        <sz val="8"/>
        <color theme="1"/>
        <rFont val="Calibri"/>
        <family val="2"/>
        <scheme val="minor"/>
      </rPr>
      <t>(if known)</t>
    </r>
    <r>
      <rPr>
        <b/>
        <sz val="10"/>
        <color theme="1"/>
        <rFont val="Calibri"/>
        <family val="2"/>
        <scheme val="minor"/>
      </rPr>
      <t>:</t>
    </r>
  </si>
  <si>
    <t>City/Country:</t>
  </si>
  <si>
    <t>Company:</t>
  </si>
  <si>
    <t>Phone Number:</t>
  </si>
  <si>
    <t>Contact Person:</t>
  </si>
  <si>
    <t>Icewine</t>
  </si>
  <si>
    <t>Sparkling</t>
  </si>
  <si>
    <t>Fortified</t>
  </si>
  <si>
    <t>Fruit</t>
  </si>
  <si>
    <t>Flavoured</t>
  </si>
  <si>
    <t>Red</t>
  </si>
  <si>
    <t>White</t>
  </si>
  <si>
    <t>Cava</t>
  </si>
  <si>
    <t>Champagne</t>
  </si>
  <si>
    <t>Prosecco</t>
  </si>
  <si>
    <t>Madeira</t>
  </si>
  <si>
    <t>Port</t>
  </si>
  <si>
    <t>Other</t>
  </si>
  <si>
    <t>Brandy</t>
  </si>
  <si>
    <t>Whisky</t>
  </si>
  <si>
    <t>Package Material</t>
  </si>
  <si>
    <t>Closure Type</t>
  </si>
  <si>
    <t>Duties</t>
  </si>
  <si>
    <t>Shippers Currency</t>
  </si>
  <si>
    <t>Certificate</t>
  </si>
  <si>
    <t>Payee</t>
  </si>
  <si>
    <t>Body</t>
  </si>
  <si>
    <t>Flavour</t>
  </si>
  <si>
    <t>Country of Origin</t>
  </si>
  <si>
    <t>Shipping Terms</t>
  </si>
  <si>
    <t>States</t>
  </si>
  <si>
    <t>Apera</t>
  </si>
  <si>
    <t>Apricot</t>
  </si>
  <si>
    <t>Blend - Varietal</t>
  </si>
  <si>
    <t>Blend</t>
  </si>
  <si>
    <t>Chardonnay</t>
  </si>
  <si>
    <t>Glera</t>
  </si>
  <si>
    <t>Sercial</t>
  </si>
  <si>
    <t>Ruby</t>
  </si>
  <si>
    <t>Barbera</t>
  </si>
  <si>
    <t>Amaretto</t>
  </si>
  <si>
    <t>Grappa</t>
  </si>
  <si>
    <t>Bourbon</t>
  </si>
  <si>
    <t>Bottle Cap</t>
  </si>
  <si>
    <t>Duty Paid - supplier pays duties</t>
  </si>
  <si>
    <t>Canadian Dollar</t>
  </si>
  <si>
    <t>Agent</t>
  </si>
  <si>
    <t>Light - soft &amp; round</t>
  </si>
  <si>
    <t>Fragrant - aromatic &amp; perfumed</t>
  </si>
  <si>
    <t>Peach</t>
  </si>
  <si>
    <t>Blend - Generic</t>
  </si>
  <si>
    <t>Pinot Meunier</t>
  </si>
  <si>
    <t>Verdelho</t>
  </si>
  <si>
    <t>LBV</t>
  </si>
  <si>
    <t>Mezcal</t>
  </si>
  <si>
    <t>Bag-in-a-Box</t>
  </si>
  <si>
    <t>Champagne Cork</t>
  </si>
  <si>
    <t>Excise Bonded - MBLL pays duties, domestically sourced</t>
  </si>
  <si>
    <t>Supplier</t>
  </si>
  <si>
    <t>Medium - balanced &amp; supple</t>
  </si>
  <si>
    <t>Crisp - lively &amp; refreshing</t>
  </si>
  <si>
    <t>Cherry</t>
  </si>
  <si>
    <t>Garnacha</t>
  </si>
  <si>
    <t>Pinot Noir</t>
  </si>
  <si>
    <t>Bual</t>
  </si>
  <si>
    <t>Tawny</t>
  </si>
  <si>
    <t>Cognac</t>
  </si>
  <si>
    <t>Banana</t>
  </si>
  <si>
    <t>Ceramic</t>
  </si>
  <si>
    <t>Cork</t>
  </si>
  <si>
    <t>Euro €</t>
  </si>
  <si>
    <t>Full - rich &amp; intense</t>
  </si>
  <si>
    <t>Fruity - fruit-forward &amp; friendly</t>
  </si>
  <si>
    <t>Australia</t>
  </si>
  <si>
    <t>Arizona</t>
  </si>
  <si>
    <t>Sherry</t>
  </si>
  <si>
    <t>Cranberry</t>
  </si>
  <si>
    <t>Carmenere</t>
  </si>
  <si>
    <t>Chenin Blanc</t>
  </si>
  <si>
    <t>Macabeu</t>
  </si>
  <si>
    <t>Malmsey</t>
  </si>
  <si>
    <t>Colheita</t>
  </si>
  <si>
    <t>Cabernet Franc</t>
  </si>
  <si>
    <t>Glass - Clear</t>
  </si>
  <si>
    <t>Foil</t>
  </si>
  <si>
    <t>British Pound</t>
  </si>
  <si>
    <t>Earthy - from nature &amp; soil</t>
  </si>
  <si>
    <t>Chile</t>
  </si>
  <si>
    <t>California</t>
  </si>
  <si>
    <t>Vermouth</t>
  </si>
  <si>
    <t>Lime</t>
  </si>
  <si>
    <t>Colombard</t>
  </si>
  <si>
    <t>Monastrell</t>
  </si>
  <si>
    <t>Quinta</t>
  </si>
  <si>
    <t>Chocolate</t>
  </si>
  <si>
    <t>Glass - Coloured</t>
  </si>
  <si>
    <t>Screw Top</t>
  </si>
  <si>
    <t>Australian Dollar</t>
  </si>
  <si>
    <t>Spicy - savoury &amp; flavourful</t>
  </si>
  <si>
    <t>Colorado</t>
  </si>
  <si>
    <t>Lemon</t>
  </si>
  <si>
    <t>Gewurztraminer</t>
  </si>
  <si>
    <t>Parellada</t>
  </si>
  <si>
    <t>Vintage</t>
  </si>
  <si>
    <t>Coconut</t>
  </si>
  <si>
    <t>Plastic</t>
  </si>
  <si>
    <t>Sealer Top</t>
  </si>
  <si>
    <t>New Zealand Dollar</t>
  </si>
  <si>
    <t>Bold - robust &amp; multi-layered</t>
  </si>
  <si>
    <t>Germany</t>
  </si>
  <si>
    <t>Raspberry</t>
  </si>
  <si>
    <t>Gamay</t>
  </si>
  <si>
    <t>Muscat/Moscato</t>
  </si>
  <si>
    <t>Crusted</t>
  </si>
  <si>
    <t>Coffee</t>
  </si>
  <si>
    <t>Tetra Pak</t>
  </si>
  <si>
    <t>Spout</t>
  </si>
  <si>
    <t>South Africa Rand</t>
  </si>
  <si>
    <t>Oaky - toasty &amp; woody</t>
  </si>
  <si>
    <t>Delaware</t>
  </si>
  <si>
    <t>Strawberry</t>
  </si>
  <si>
    <t>Grenache</t>
  </si>
  <si>
    <t>Pinot Blanc</t>
  </si>
  <si>
    <t>Xarel-lo</t>
  </si>
  <si>
    <t>Cream</t>
  </si>
  <si>
    <t>Tab</t>
  </si>
  <si>
    <t>Luscious - concentrated &amp; unique</t>
  </si>
  <si>
    <t>Florida</t>
  </si>
  <si>
    <t>Nebbiolo</t>
  </si>
  <si>
    <t>Pinot Gris</t>
  </si>
  <si>
    <t>Herbal</t>
  </si>
  <si>
    <t>Vinolok</t>
  </si>
  <si>
    <t>Hawaii</t>
  </si>
  <si>
    <t>Malbec</t>
  </si>
  <si>
    <t>Riesling</t>
  </si>
  <si>
    <t>Licorice/Anise</t>
  </si>
  <si>
    <t>Portugal</t>
  </si>
  <si>
    <t>Iowa</t>
  </si>
  <si>
    <t>Merlot</t>
  </si>
  <si>
    <t>Sauvignon Blanc</t>
  </si>
  <si>
    <t>Mint</t>
  </si>
  <si>
    <t>Idaho</t>
  </si>
  <si>
    <t>Semillon</t>
  </si>
  <si>
    <t>Miscellaneous Flavour</t>
  </si>
  <si>
    <t>Spain</t>
  </si>
  <si>
    <t>Pinotage</t>
  </si>
  <si>
    <t>Torrontes</t>
  </si>
  <si>
    <t>Miscellaneous Fruit</t>
  </si>
  <si>
    <t>U.S.A.</t>
  </si>
  <si>
    <t>Sangiovese</t>
  </si>
  <si>
    <t>Vidal</t>
  </si>
  <si>
    <t>Nut</t>
  </si>
  <si>
    <t>United Kingdom</t>
  </si>
  <si>
    <t>Kansas</t>
  </si>
  <si>
    <t>Shiraz/Syrah</t>
  </si>
  <si>
    <t>Viognier</t>
  </si>
  <si>
    <t>Orange</t>
  </si>
  <si>
    <t>Antigua &amp; Barbuda</t>
  </si>
  <si>
    <t>Tempranillo</t>
  </si>
  <si>
    <t>Algeria</t>
  </si>
  <si>
    <t>Louisiana</t>
  </si>
  <si>
    <t>Zinfandel</t>
  </si>
  <si>
    <t>Massachusetts</t>
  </si>
  <si>
    <t>Bahamas</t>
  </si>
  <si>
    <t>Maryland</t>
  </si>
  <si>
    <t>(Other)</t>
  </si>
  <si>
    <t>Barbados</t>
  </si>
  <si>
    <t>Belize</t>
  </si>
  <si>
    <t>Bermuda</t>
  </si>
  <si>
    <t>Missouri</t>
  </si>
  <si>
    <t>Bosnia</t>
  </si>
  <si>
    <t>Montana</t>
  </si>
  <si>
    <t>Brazil</t>
  </si>
  <si>
    <t>North Carolina</t>
  </si>
  <si>
    <t>Bulgaria</t>
  </si>
  <si>
    <t>North Dakota</t>
  </si>
  <si>
    <t>China</t>
  </si>
  <si>
    <t>New Hampshire</t>
  </si>
  <si>
    <t>Colombia</t>
  </si>
  <si>
    <t>Croatia</t>
  </si>
  <si>
    <t>Nevada</t>
  </si>
  <si>
    <t>Cuba</t>
  </si>
  <si>
    <t>Cyprus</t>
  </si>
  <si>
    <t>Oklahoma</t>
  </si>
  <si>
    <t>Oregon</t>
  </si>
  <si>
    <t>Dominican Republic</t>
  </si>
  <si>
    <t>El Salvador</t>
  </si>
  <si>
    <t>South Carolina</t>
  </si>
  <si>
    <t>Estonia</t>
  </si>
  <si>
    <t>Ethiopia</t>
  </si>
  <si>
    <t>Texas</t>
  </si>
  <si>
    <t>Finland</t>
  </si>
  <si>
    <t>Utah</t>
  </si>
  <si>
    <t>Vermont</t>
  </si>
  <si>
    <t>Guatemala</t>
  </si>
  <si>
    <t>Washington State</t>
  </si>
  <si>
    <t>Guyana</t>
  </si>
  <si>
    <t>Haiti</t>
  </si>
  <si>
    <t>Iceland</t>
  </si>
  <si>
    <t>India</t>
  </si>
  <si>
    <t>Israel</t>
  </si>
  <si>
    <t>Jamaica</t>
  </si>
  <si>
    <t>Japan</t>
  </si>
  <si>
    <t>Kazakhstan</t>
  </si>
  <si>
    <t>Kenya</t>
  </si>
  <si>
    <t>Laos</t>
  </si>
  <si>
    <t>Latvia</t>
  </si>
  <si>
    <t>Lebanon</t>
  </si>
  <si>
    <t>Lithuania</t>
  </si>
  <si>
    <t>Macedonia</t>
  </si>
  <si>
    <t>Martinique</t>
  </si>
  <si>
    <t>Mauritius</t>
  </si>
  <si>
    <t>Mexico</t>
  </si>
  <si>
    <t>Morocco</t>
  </si>
  <si>
    <t>Nicaragua</t>
  </si>
  <si>
    <t>North Korea</t>
  </si>
  <si>
    <t>Norway</t>
  </si>
  <si>
    <t>Panama</t>
  </si>
  <si>
    <t>Peru</t>
  </si>
  <si>
    <t>Philippines</t>
  </si>
  <si>
    <t>Puerto Rico</t>
  </si>
  <si>
    <t>Republic of Georgia</t>
  </si>
  <si>
    <t>Republic of Moldova</t>
  </si>
  <si>
    <t>Romania</t>
  </si>
  <si>
    <t>Russia</t>
  </si>
  <si>
    <t>Serbia &amp; Montenegro</t>
  </si>
  <si>
    <t>Singapore</t>
  </si>
  <si>
    <t>Slovakia</t>
  </si>
  <si>
    <t>Slovenia</t>
  </si>
  <si>
    <t>South Korea</t>
  </si>
  <si>
    <t>Sri Lanka</t>
  </si>
  <si>
    <t>St. Lucia</t>
  </si>
  <si>
    <t>Sweden</t>
  </si>
  <si>
    <t>Switzerland</t>
  </si>
  <si>
    <t>Thailand</t>
  </si>
  <si>
    <t>Trinidad and Tobago</t>
  </si>
  <si>
    <t>Tunisia</t>
  </si>
  <si>
    <t>Turkey</t>
  </si>
  <si>
    <t>Ukraine</t>
  </si>
  <si>
    <t>Venezuela</t>
  </si>
  <si>
    <t>Vietnam</t>
  </si>
  <si>
    <t>Virgin Islands, British</t>
  </si>
  <si>
    <t>Virgin Islands, US</t>
  </si>
  <si>
    <t>West Indies</t>
  </si>
  <si>
    <t>Zimbabwe</t>
  </si>
  <si>
    <t>Cabernet Sauvignon</t>
  </si>
  <si>
    <t>Armagnac</t>
  </si>
  <si>
    <t>Aluminum</t>
  </si>
  <si>
    <t>Misc. Spirit</t>
  </si>
  <si>
    <t>Case weight (lbs.):</t>
  </si>
  <si>
    <t>United States Dollar</t>
  </si>
  <si>
    <t>ITEM#</t>
  </si>
  <si>
    <t>LIST TYPE:</t>
  </si>
  <si>
    <t>BUYER #:</t>
  </si>
  <si>
    <t>SHELF GROUP:</t>
  </si>
  <si>
    <t>FAMILY GROUP:</t>
  </si>
  <si>
    <t>REQUESTED DELIVERY DATE:</t>
  </si>
  <si>
    <t>PRODUCER:</t>
  </si>
  <si>
    <t>UPC QUIZZED:</t>
  </si>
  <si>
    <t>SCC QUIZZED:</t>
  </si>
  <si>
    <t>DESCRIPTION 1 (MAX 30 CHARACTERS):</t>
  </si>
  <si>
    <t>DESCRIPTION 2 (MAX 30 CHARACTERS):</t>
  </si>
  <si>
    <t>SEARCH TEXT (MAX 17 CHARACTERS):</t>
  </si>
  <si>
    <t>KG CONVERTED</t>
  </si>
  <si>
    <t>LBS/CASE</t>
  </si>
  <si>
    <t>TASTING NOTE REVISIONS (IF ANY):</t>
  </si>
  <si>
    <t>SUPPLIER #:</t>
  </si>
  <si>
    <t>AGENT #:</t>
  </si>
  <si>
    <t>FREIGHT CODE:</t>
  </si>
  <si>
    <t>CURRENCY:</t>
  </si>
  <si>
    <t>MICRO LEVEL:</t>
  </si>
  <si>
    <t>DUTIES:</t>
  </si>
  <si>
    <t>List Type</t>
  </si>
  <si>
    <t>10 - General List</t>
  </si>
  <si>
    <t>11 - One Time Buy</t>
  </si>
  <si>
    <t>12 - Licensee Proprietary Listings</t>
  </si>
  <si>
    <t>20 - Specialty Core</t>
  </si>
  <si>
    <t>21 - Specialty Allocations</t>
  </si>
  <si>
    <t>22 - Specialty Fringe</t>
  </si>
  <si>
    <t>23 - Seasonal/Gift Packs</t>
  </si>
  <si>
    <t xml:space="preserve">25 - Distinction </t>
  </si>
  <si>
    <t>26 - Duty Free</t>
  </si>
  <si>
    <t>27 - Licensee Listing</t>
  </si>
  <si>
    <t>31 - Specialty Futures</t>
  </si>
  <si>
    <t xml:space="preserve">32 - Non Alcohol </t>
  </si>
  <si>
    <t>41 - Special Events</t>
  </si>
  <si>
    <t>SpiritType</t>
  </si>
  <si>
    <t>Code</t>
  </si>
  <si>
    <t>Ready to Mix Cocktail</t>
  </si>
  <si>
    <t>Tequila/Mezcal</t>
  </si>
  <si>
    <t>Whiskey/Whisky</t>
  </si>
  <si>
    <t>Bulk Wine- cs lots only 12x750</t>
  </si>
  <si>
    <t>Miscellaneous Wine</t>
  </si>
  <si>
    <t>Table Wine- Red</t>
  </si>
  <si>
    <t>Wine - Non Alcohol</t>
  </si>
  <si>
    <t>Item Type</t>
  </si>
  <si>
    <t>Dry Gin</t>
  </si>
  <si>
    <t>Geneva Gin</t>
  </si>
  <si>
    <t>Pear</t>
  </si>
  <si>
    <t>Dark Rum</t>
  </si>
  <si>
    <t>Flavoured Rum</t>
  </si>
  <si>
    <t>Light Rum</t>
  </si>
  <si>
    <t>White Rum</t>
  </si>
  <si>
    <t>Flavoured Tequila</t>
  </si>
  <si>
    <t>Gold Tequila</t>
  </si>
  <si>
    <t>White Tequila</t>
  </si>
  <si>
    <t>Regular Vodka</t>
  </si>
  <si>
    <t>Flavoured Vodka</t>
  </si>
  <si>
    <t>Irish Single Pot Still</t>
  </si>
  <si>
    <t>Irish - Blended</t>
  </si>
  <si>
    <t>Irish- Single Malt</t>
  </si>
  <si>
    <t>Canadian Whisky</t>
  </si>
  <si>
    <t>Scotch- Blended</t>
  </si>
  <si>
    <t>Scotch - Single Malt</t>
  </si>
  <si>
    <t>Scotch - Blended Malt</t>
  </si>
  <si>
    <t>ItemSubtype</t>
  </si>
  <si>
    <t xml:space="preserve">Spirit </t>
  </si>
  <si>
    <t>Rose</t>
  </si>
  <si>
    <t>Image True/False</t>
  </si>
  <si>
    <t>ATS</t>
  </si>
  <si>
    <t>Austrian Schilling</t>
  </si>
  <si>
    <t>Australian Dollars</t>
  </si>
  <si>
    <t>BBD</t>
  </si>
  <si>
    <t>Barbados Dollar</t>
  </si>
  <si>
    <t>Canadian Dollars</t>
  </si>
  <si>
    <t>CHF</t>
  </si>
  <si>
    <t>Swiss Franc</t>
  </si>
  <si>
    <t>DKK</t>
  </si>
  <si>
    <t>Danish Krone</t>
  </si>
  <si>
    <t>Euro</t>
  </si>
  <si>
    <t>Great Britain Pound</t>
  </si>
  <si>
    <t>ISK</t>
  </si>
  <si>
    <t>Iceland Krona</t>
  </si>
  <si>
    <t>JPY</t>
  </si>
  <si>
    <t>Japanese Yen</t>
  </si>
  <si>
    <t>NOK</t>
  </si>
  <si>
    <t>Norwegian Krone</t>
  </si>
  <si>
    <t>SEK</t>
  </si>
  <si>
    <t>Swedish Krona</t>
  </si>
  <si>
    <t>US Dollars</t>
  </si>
  <si>
    <t>ZAR</t>
  </si>
  <si>
    <t>South African Rand</t>
  </si>
  <si>
    <t>Currency Meaning</t>
  </si>
  <si>
    <t>BTQ-SPEC-GIFT-IDEAS</t>
  </si>
  <si>
    <t>SGCode</t>
  </si>
  <si>
    <t>ShelfGroup</t>
  </si>
  <si>
    <t>BrandyST</t>
  </si>
  <si>
    <t>GinST</t>
  </si>
  <si>
    <t>LiqueurST</t>
  </si>
  <si>
    <t>RumST</t>
  </si>
  <si>
    <t>MiscSpiritST</t>
  </si>
  <si>
    <t>TequilaST</t>
  </si>
  <si>
    <t>VodkaST</t>
  </si>
  <si>
    <t>WhiskyST</t>
  </si>
  <si>
    <t>SpiritSubType</t>
  </si>
  <si>
    <t>WineSubType</t>
  </si>
  <si>
    <t>RedST</t>
  </si>
  <si>
    <t>WhiteST</t>
  </si>
  <si>
    <t>RoseST</t>
  </si>
  <si>
    <t>DATA VALIDATION SUB TYPE</t>
  </si>
  <si>
    <t>← product code (8, 12, or 13 digits)</t>
  </si>
  <si>
    <t>Light - Soft, crisp &amp; gentle</t>
  </si>
  <si>
    <t>Moderate - Even and balanced</t>
  </si>
  <si>
    <t>Bold - Full, rich and intense</t>
  </si>
  <si>
    <t>Grainy</t>
  </si>
  <si>
    <t>Spicy</t>
  </si>
  <si>
    <t>Smoky</t>
  </si>
  <si>
    <t>Fruity</t>
  </si>
  <si>
    <t>Woody</t>
  </si>
  <si>
    <t>BodySpirit</t>
  </si>
  <si>
    <t>FlavourSpirit</t>
  </si>
  <si>
    <t>Canadian_Province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</si>
  <si>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</si>
  <si>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</si>
  <si>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</si>
  <si>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</si>
  <si>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</si>
  <si>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</si>
  <si>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</si>
  <si>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Prince Edward Island</t>
  </si>
  <si>
    <t>Quebec</t>
  </si>
  <si>
    <t>Saskatchewan</t>
  </si>
  <si>
    <t>Nortwest Territories</t>
  </si>
  <si>
    <t>Nunavut</t>
  </si>
  <si>
    <t>Yukon</t>
  </si>
  <si>
    <t>YesNo</t>
  </si>
  <si>
    <t>NonAlcohol</t>
  </si>
  <si>
    <t>100% Grape Based Spirit</t>
  </si>
  <si>
    <t>Customs Bonded - Imported, Supplier pays duties</t>
  </si>
  <si>
    <t>CLASSIFICATION</t>
  </si>
  <si>
    <t>PIB DATE:</t>
  </si>
  <si>
    <t>Category</t>
  </si>
  <si>
    <t>Lottery</t>
  </si>
  <si>
    <t>Stoppers</t>
  </si>
  <si>
    <t>Pour Spouts</t>
  </si>
  <si>
    <t>Openers</t>
  </si>
  <si>
    <t>Miscellaneous Items</t>
  </si>
  <si>
    <t>Glassware</t>
  </si>
  <si>
    <t>Bar Accessories</t>
  </si>
  <si>
    <t>Bags/Boxes</t>
  </si>
  <si>
    <t>Strong/Extra Strong - Alc &gt;5.5</t>
  </si>
  <si>
    <t>Stout - Alc 4.1 to 5.5</t>
  </si>
  <si>
    <t>Porter - Alc 4.1 to 5.5</t>
  </si>
  <si>
    <t>Malt Based Cooler</t>
  </si>
  <si>
    <t>Malt Liquor - Alc 5.6 to 8.5</t>
  </si>
  <si>
    <t>Extra Light/Light-Alc 1.1 -4.0</t>
  </si>
  <si>
    <t>Lager - Alc 4.1 to 5.5</t>
  </si>
  <si>
    <t>Flavoured Beer</t>
  </si>
  <si>
    <t>Zero Alcohol Beer</t>
  </si>
  <si>
    <t>Ale - Alc 4.1 to 5.5</t>
  </si>
  <si>
    <t>Low Alcohol - Alc &lt;1.1</t>
  </si>
  <si>
    <t>Tea</t>
  </si>
  <si>
    <t>Soda</t>
  </si>
  <si>
    <t>Freezer Pouch</t>
  </si>
  <si>
    <t>Cocktail</t>
  </si>
  <si>
    <t>Citrus</t>
  </si>
  <si>
    <t>Cider-Pear</t>
  </si>
  <si>
    <t>Cider-Flavoured</t>
  </si>
  <si>
    <t>Cider-Apple</t>
  </si>
  <si>
    <t>Generic blend</t>
  </si>
  <si>
    <t>Varietal blend</t>
  </si>
  <si>
    <t>Sweet (do not use)</t>
  </si>
  <si>
    <t>Sparkling Cava</t>
  </si>
  <si>
    <t>Sparkling Prosecco</t>
  </si>
  <si>
    <t>Sparkling Other</t>
  </si>
  <si>
    <t>Muscat</t>
  </si>
  <si>
    <t>Kosher (do not use)</t>
  </si>
  <si>
    <t>Icewine (do not use)</t>
  </si>
  <si>
    <t>Flavoured Canadian Whiskey</t>
  </si>
  <si>
    <t>Flavoured American Whisky</t>
  </si>
  <si>
    <t>Flavoured Gin</t>
  </si>
  <si>
    <t>Description</t>
  </si>
  <si>
    <t>Waist</t>
  </si>
  <si>
    <t>WI</t>
  </si>
  <si>
    <t>Men's Jacket Sizes</t>
  </si>
  <si>
    <t>JK</t>
  </si>
  <si>
    <t>Female Sizes</t>
  </si>
  <si>
    <t>FS</t>
  </si>
  <si>
    <t>Cannabis</t>
  </si>
  <si>
    <t>CBS</t>
  </si>
  <si>
    <t>Edibles-Beverages Dried</t>
  </si>
  <si>
    <t>C0L</t>
  </si>
  <si>
    <t>Edibles-Baked Goods</t>
  </si>
  <si>
    <t>C0K</t>
  </si>
  <si>
    <t>Edibles-Condiments &amp; Oils</t>
  </si>
  <si>
    <t>C0J</t>
  </si>
  <si>
    <t>Edibles-Candy/Chocolate/Confec</t>
  </si>
  <si>
    <t>C0I</t>
  </si>
  <si>
    <t>Edibles-Beverages Liquid</t>
  </si>
  <si>
    <t>C0H</t>
  </si>
  <si>
    <t>Extracts Other</t>
  </si>
  <si>
    <t>C0G</t>
  </si>
  <si>
    <t>Starting Material</t>
  </si>
  <si>
    <t>C0F</t>
  </si>
  <si>
    <t>Vape</t>
  </si>
  <si>
    <t>C0E</t>
  </si>
  <si>
    <t>Extracts Inhaled</t>
  </si>
  <si>
    <t>C0D</t>
  </si>
  <si>
    <t>Topical Products</t>
  </si>
  <si>
    <t>C0C</t>
  </si>
  <si>
    <t>Extracts Ingested</t>
  </si>
  <si>
    <t>C0B</t>
  </si>
  <si>
    <t>Dried Flower</t>
  </si>
  <si>
    <t>C0A</t>
  </si>
  <si>
    <t>MISC- P&amp;A ONLY</t>
  </si>
  <si>
    <t>LIGHTS</t>
  </si>
  <si>
    <t>TOOLS</t>
  </si>
  <si>
    <t>KITCHEN SUPPLIES</t>
  </si>
  <si>
    <t>OUTDOOR  &amp; WINTER SUPPLIES</t>
  </si>
  <si>
    <t>MISCELLANEOUS JANITORIAL ITEMS</t>
  </si>
  <si>
    <t>CLEANERS AND SANITIZERS</t>
  </si>
  <si>
    <t>MOPS BROOMS, BRUSHES, RAGS</t>
  </si>
  <si>
    <t>DISPENSERS, ROLLS, CUP, TOWELS</t>
  </si>
  <si>
    <t>GARBAGE BAGS</t>
  </si>
  <si>
    <t>PAPER TOWELS, TOILET TISSUE, A</t>
  </si>
  <si>
    <t>FIRST AID SUPPLIES</t>
  </si>
  <si>
    <t>GLOVES &amp; APRONS</t>
  </si>
  <si>
    <t>BOXES &amp; ACCESSORIES</t>
  </si>
  <si>
    <t>BAGS</t>
  </si>
  <si>
    <t>ENVELOPES &amp; PACKING SUPPLIES</t>
  </si>
  <si>
    <t>MISCELLANEOUS RIBBONS</t>
  </si>
  <si>
    <t>PRINTER &amp; FAX CARTRIDGES</t>
  </si>
  <si>
    <t>TYPEWRITTER RIBBONS &amp; TAPES</t>
  </si>
  <si>
    <t>BOTTLE ACCESSORIES</t>
  </si>
  <si>
    <t>FILM &amp; VIDEO PRODUCTS</t>
  </si>
  <si>
    <t>COMPUTER ACCESSORIES</t>
  </si>
  <si>
    <t>OFFICE FURNISHINGS</t>
  </si>
  <si>
    <t>OFFICE ACCESSORIES</t>
  </si>
  <si>
    <t>STAMPS, PADS &amp; INK</t>
  </si>
  <si>
    <t>STAPLES, STAPLERS &amp; REMOVERS</t>
  </si>
  <si>
    <t>ELASTIC BANDS</t>
  </si>
  <si>
    <t>PAPER CLIPS, FASTENRS &amp; PINS</t>
  </si>
  <si>
    <t>TAPE, DISPENSERS &amp; GLUE STICKS</t>
  </si>
  <si>
    <t>ERASERS &amp; CORRECTION SUPPLIES</t>
  </si>
  <si>
    <t>PENCILS, PENS &amp; MARKERS</t>
  </si>
  <si>
    <t>LABELMAKER &amp; TAPE</t>
  </si>
  <si>
    <t>LABELS</t>
  </si>
  <si>
    <t>EXPANDING FILES &amp; BINDING CASE</t>
  </si>
  <si>
    <t>FILE FOLDER, HANGING FILES/TAB</t>
  </si>
  <si>
    <t>BINDERS</t>
  </si>
  <si>
    <t>SHEET PROTECTORS/CLIPBOARDS</t>
  </si>
  <si>
    <t>TABS, FLAGS &amp; INDEXES</t>
  </si>
  <si>
    <t>MISC PAPER PRODUCTS &amp; ROLLS</t>
  </si>
  <si>
    <t>PRINTED PAPER AND PADS</t>
  </si>
  <si>
    <t>WRITING AND SCRATCH PADS</t>
  </si>
  <si>
    <t>PRINTER AND COPY PAPER</t>
  </si>
  <si>
    <t>GOODS TO ACCOMPANY</t>
  </si>
  <si>
    <t>Special Order Payment (xstore)</t>
  </si>
  <si>
    <t>Special Order Deposit (xstore</t>
  </si>
  <si>
    <t>Accts Rec Payments (xstore)</t>
  </si>
  <si>
    <t>Licensee Merchandise</t>
  </si>
  <si>
    <t>Miscellaneous Fees and Charges</t>
  </si>
  <si>
    <t>Delivery Charge</t>
  </si>
  <si>
    <t>MBLL Course</t>
  </si>
  <si>
    <t>Permit Fees</t>
  </si>
  <si>
    <t>Beer Empties</t>
  </si>
  <si>
    <t>Administration Charge</t>
  </si>
  <si>
    <t>Order Type Charge</t>
  </si>
  <si>
    <t>Gift Certificate</t>
  </si>
  <si>
    <t>Gift Card</t>
  </si>
  <si>
    <t>Community Support Program</t>
  </si>
  <si>
    <t>Inventory Merchandise-No Value</t>
  </si>
  <si>
    <t>Liquor Related Accessories</t>
  </si>
  <si>
    <t>Non-Inventory Merchandise</t>
  </si>
  <si>
    <t>Buckslips</t>
  </si>
  <si>
    <t>Bottling Accessories</t>
  </si>
  <si>
    <t>Community Initiatives</t>
  </si>
  <si>
    <t>Beer- other Dist. (inactive)</t>
  </si>
  <si>
    <t>Beer - Sookram's</t>
  </si>
  <si>
    <t>Beer - Nonsuch Brewing Co.</t>
  </si>
  <si>
    <t>Beer - One Great City Brewing</t>
  </si>
  <si>
    <t>Beer- Wett Sales</t>
  </si>
  <si>
    <t>Beer - Little Brown Jug</t>
  </si>
  <si>
    <t>Beer - Torque Brewing Company</t>
  </si>
  <si>
    <t>Beer - Stone Angel Brewing Com</t>
  </si>
  <si>
    <t>Beer- Minhas Creek Brewing</t>
  </si>
  <si>
    <t>Beer - PEG Beer Co.(inactive)</t>
  </si>
  <si>
    <t>Beer- MBLL Distributed</t>
  </si>
  <si>
    <t>Beer- Half Pints Brewing</t>
  </si>
  <si>
    <t>Beer- Fort Garry</t>
  </si>
  <si>
    <t>Beer - Barn Hammer Brewing Co.</t>
  </si>
  <si>
    <t>Beer- BDL</t>
  </si>
  <si>
    <t>Ref Bev Salvage DO NOT USE</t>
  </si>
  <si>
    <t>Ready to Drink Non Alcohol</t>
  </si>
  <si>
    <t>Ready to Drink  Wine Bev &gt;7%</t>
  </si>
  <si>
    <t>Ready to Drink Malt Bev &gt;7%</t>
  </si>
  <si>
    <t>Ready to Drink Spirit Bev=&lt;7%</t>
  </si>
  <si>
    <t>Ready to Drink Spirit Bev &gt;7%</t>
  </si>
  <si>
    <t>Cooler - Wine Based =&lt;7%</t>
  </si>
  <si>
    <t>Cooler - Spirit Based =&lt;7%</t>
  </si>
  <si>
    <t>Cider Kegs</t>
  </si>
  <si>
    <t>Ciders</t>
  </si>
  <si>
    <t>Wine Salvage</t>
  </si>
  <si>
    <t>Table Wine- White</t>
  </si>
  <si>
    <t>Table Wine- Rose/Blush</t>
  </si>
  <si>
    <t>Sparkling Wine</t>
  </si>
  <si>
    <t>Fruit Wines</t>
  </si>
  <si>
    <t>Fortified Wines</t>
  </si>
  <si>
    <t>Flavored Wines</t>
  </si>
  <si>
    <t>Spirit Salvage</t>
  </si>
  <si>
    <t>Commercial Alc- sp.permit only</t>
  </si>
  <si>
    <t>Ready to Drink Cktl (inactive)</t>
  </si>
  <si>
    <t>Spirit - Non Alcohol</t>
  </si>
  <si>
    <t>WineSubtypeCC</t>
  </si>
  <si>
    <t>SpiritSubtypeCC</t>
  </si>
  <si>
    <t>TableWine</t>
  </si>
  <si>
    <t>Quality Designation</t>
  </si>
  <si>
    <t>Region</t>
  </si>
  <si>
    <t>Wine_2</t>
  </si>
  <si>
    <t>Spirit_1</t>
  </si>
  <si>
    <t>Product_Type</t>
  </si>
  <si>
    <t>Bourbon - Flavoured</t>
  </si>
  <si>
    <t>Canadian Whisky - Flavoured</t>
  </si>
  <si>
    <t>ITEM SUBTYPE</t>
  </si>
  <si>
    <t>Case dimensions:</t>
  </si>
  <si>
    <t>Height (inches):</t>
  </si>
  <si>
    <t>Length (inches):</t>
  </si>
  <si>
    <t>Width (inches):</t>
  </si>
  <si>
    <t>Connecticut</t>
  </si>
  <si>
    <t>American Whiskey</t>
  </si>
  <si>
    <t>American Whiskey - Flavoured</t>
  </si>
  <si>
    <t>MiscellaneousSpirit</t>
  </si>
  <si>
    <t>Flavoured Tequila/Mezcal/Raicilla</t>
  </si>
  <si>
    <t>Gold/Oro</t>
  </si>
  <si>
    <t>Blanco/Silver/Plata</t>
  </si>
  <si>
    <t>Mixto</t>
  </si>
  <si>
    <t>Reposado</t>
  </si>
  <si>
    <t>Anejo/Extra Aged</t>
  </si>
  <si>
    <t>Extra Anejo/Ultra Aged</t>
  </si>
  <si>
    <t>Cristalino</t>
  </si>
  <si>
    <t>Raicilla</t>
  </si>
  <si>
    <t>SET-UP BY:</t>
  </si>
  <si>
    <t>PRICED &amp; VERIFIED BY:</t>
  </si>
  <si>
    <t>Date:</t>
  </si>
  <si>
    <t>COO ON FILE:</t>
  </si>
  <si>
    <t>SEASONAL ITEM (SI):</t>
  </si>
  <si>
    <t>IMAGE UPLOADED BY:</t>
  </si>
  <si>
    <t>Duties_Canada</t>
  </si>
  <si>
    <t>Duty Paid (Supplier pays duties)</t>
  </si>
  <si>
    <t>Excise Bonded (MBLL pays duties)</t>
  </si>
  <si>
    <t>Duties_International</t>
  </si>
  <si>
    <t>Customs Bonded (Supplier pays duties)</t>
  </si>
  <si>
    <t>MBLL_Source_Point</t>
  </si>
  <si>
    <t>MICRO/COO DETAILS:</t>
  </si>
  <si>
    <t>Application Type:</t>
  </si>
  <si>
    <t>Taiwan</t>
  </si>
  <si>
    <t>CATEGORY MANAGEMENT COORDINATOR SECTION</t>
  </si>
  <si>
    <t>PRODUCT MANAGEMENT COORDINATOR SECTION</t>
  </si>
  <si>
    <t>List_Type</t>
  </si>
  <si>
    <t>General</t>
  </si>
  <si>
    <t>One-Time Purchase</t>
  </si>
  <si>
    <t>Specialty Fringe</t>
  </si>
  <si>
    <t>Seasonal</t>
  </si>
  <si>
    <t>Licensee</t>
  </si>
  <si>
    <t>Non-Alcohol</t>
  </si>
  <si>
    <t>Item_Type</t>
  </si>
  <si>
    <t>CATEGORY MANAGEMENT SPECIALIST SECTION</t>
  </si>
  <si>
    <t>Minimum Order Quantity:</t>
  </si>
  <si>
    <t>Distinctions</t>
  </si>
  <si>
    <t>Duty Paid</t>
  </si>
  <si>
    <t>CM_Duties_Canada</t>
  </si>
  <si>
    <t>CM_Duties_Int</t>
  </si>
  <si>
    <t>ShelfGroup_100</t>
  </si>
  <si>
    <t>Buyers</t>
  </si>
  <si>
    <t>Michelle</t>
  </si>
  <si>
    <t>Carly</t>
  </si>
  <si>
    <t>Trial Pricing Calculator</t>
  </si>
  <si>
    <t>Mead</t>
  </si>
  <si>
    <t>Rose/Blush</t>
  </si>
  <si>
    <t>Sparkling_Wine</t>
  </si>
  <si>
    <t>Table_Wine_Red</t>
  </si>
  <si>
    <t>Table_Wine_Rose</t>
  </si>
  <si>
    <t>Table_Wine_White</t>
  </si>
  <si>
    <t>Wine_Non_Alcoholic</t>
  </si>
  <si>
    <t>Bulk_Wine_cs_lots_only_12x750</t>
  </si>
  <si>
    <t>Flavored_Wines</t>
  </si>
  <si>
    <t>Fortified_Wines</t>
  </si>
  <si>
    <t>Fruit_Wines</t>
  </si>
  <si>
    <t>Spirit_Non-Alcohol</t>
  </si>
  <si>
    <t>Spirit_Non_Alcohol</t>
  </si>
  <si>
    <t>Blended &amp; Bottled in Canada</t>
  </si>
  <si>
    <t>Bottle'N'Cork Totes</t>
  </si>
  <si>
    <t>Flavoured Wine</t>
  </si>
  <si>
    <t>Fortified Wine - Other</t>
  </si>
  <si>
    <t>Fortified Wine - Port/Tawny</t>
  </si>
  <si>
    <t>Fortified Wine - Sherry/Apera</t>
  </si>
  <si>
    <t>Fruit - Misc Wine</t>
  </si>
  <si>
    <t>Kosher</t>
  </si>
  <si>
    <t>Non-Alcoholic Wine</t>
  </si>
  <si>
    <t>Non-Alcoholic Products</t>
  </si>
  <si>
    <t>Non-Potable</t>
  </si>
  <si>
    <t>One Time Purchase</t>
  </si>
  <si>
    <t>Organic</t>
  </si>
  <si>
    <t>Sparkling Wine/Champagne</t>
  </si>
  <si>
    <t>Table Wine - Argentina</t>
  </si>
  <si>
    <t>Table Wine - Australia</t>
  </si>
  <si>
    <t>Table Wine - Canada VQA &amp; Other</t>
  </si>
  <si>
    <t>Table Wine  - Chile</t>
  </si>
  <si>
    <t>Table Wine - France</t>
  </si>
  <si>
    <t>Table Wine - Germany</t>
  </si>
  <si>
    <t>Table Wine - Italy</t>
  </si>
  <si>
    <t>Table Wine - Miscellaneous</t>
  </si>
  <si>
    <t>Table Wine - New Zealand</t>
  </si>
  <si>
    <t>Table Wine - Portugal</t>
  </si>
  <si>
    <t>Table Wine - South Africa</t>
  </si>
  <si>
    <t>Table Wine - Spain</t>
  </si>
  <si>
    <t>Table Wine - USA</t>
  </si>
  <si>
    <t>Wine Impulse</t>
  </si>
  <si>
    <t>Wine - Fair Trade</t>
  </si>
  <si>
    <t>Cognac/Armagnac</t>
  </si>
  <si>
    <t>Irish Whiskey</t>
  </si>
  <si>
    <t>Tequila/Mezcal/Raicilla</t>
  </si>
  <si>
    <t>Rum, Flavoured</t>
  </si>
  <si>
    <t>Rum, White</t>
  </si>
  <si>
    <t>Spirits Impulse</t>
  </si>
  <si>
    <t>Vodka, Flavoured</t>
  </si>
  <si>
    <t>Absolute Alcohol</t>
  </si>
  <si>
    <t>Flavoured Teq/Mezcal/Raicilla</t>
  </si>
  <si>
    <t>Coolers</t>
  </si>
  <si>
    <t>Cocktails</t>
  </si>
  <si>
    <t>Hard Seltzers</t>
  </si>
  <si>
    <t>Hard Sodas</t>
  </si>
  <si>
    <t>Teas</t>
  </si>
  <si>
    <t>Lower Alcohol</t>
  </si>
  <si>
    <t>Non-Alcoholic</t>
  </si>
  <si>
    <t>Specialty Allocation</t>
  </si>
  <si>
    <t>(EXW) MBLL consolidator picks up at the supplier's warehouse</t>
  </si>
  <si>
    <t>(FCA) Supplier delivers to MBLL consolidator warehouse</t>
  </si>
  <si>
    <t>(FOB) MBLL Warehouse, Winnipeg, MB</t>
  </si>
  <si>
    <t>(FOB) WETT Sales Warehouse, Winnipeg, MB</t>
  </si>
  <si>
    <t>Other - Indicate below</t>
  </si>
  <si>
    <t>WINE &amp; SPIRITS APPLICATION FORM</t>
  </si>
  <si>
    <t>Micro Level (if applicable):</t>
  </si>
  <si>
    <t>FOR PRODUCT IMAGES/LABELS:</t>
  </si>
  <si>
    <t>WINE - Body:</t>
  </si>
  <si>
    <t>WINE - Flavour:</t>
  </si>
  <si>
    <t>WHISKY - Body:</t>
  </si>
  <si>
    <t>WHISKY - Flavour:</t>
  </si>
  <si>
    <t>Brand Name:</t>
  </si>
  <si>
    <t>Submitted for:</t>
  </si>
  <si>
    <t>IMPORTANT - Please ensure all fields are filled in before submitting</t>
  </si>
  <si>
    <t>Product Type:</t>
  </si>
  <si>
    <t>Sub-Type:</t>
  </si>
  <si>
    <t>PRODUCT INFORMATION:</t>
  </si>
  <si>
    <t>"Certifications" (attributes):</t>
  </si>
  <si>
    <t>Example: Organic, Gluten-free, Fair trade, Vegan, Kosher.</t>
  </si>
  <si>
    <t>Other Attributes:</t>
  </si>
  <si>
    <t>(Gift Box, Special Packaging)</t>
  </si>
  <si>
    <t>Does this product contain caffeine?</t>
  </si>
  <si>
    <t>&lt;-- please note, a Lab Analysis might be required</t>
  </si>
  <si>
    <t>WEBSITE INFORMATION</t>
  </si>
  <si>
    <t xml:space="preserve">A full label image (front and back) and bottle/can/package image must be accompanied with listing application to be considered.       </t>
  </si>
  <si>
    <t xml:space="preserve">          Bottle/can – 3” wide at 300 dpi or Case/package – 5” wide at 300 dpi.                 </t>
  </si>
  <si>
    <t>Tasting Notes (ex: aroma,</t>
  </si>
  <si>
    <t>taste identification, acidity, structure, texture, balance):</t>
  </si>
  <si>
    <t>Image Submitted:</t>
  </si>
  <si>
    <t>(must have certified logo on product image)</t>
  </si>
  <si>
    <r>
      <t xml:space="preserve">PRICING DETAILS: </t>
    </r>
    <r>
      <rPr>
        <b/>
        <sz val="9"/>
        <color rgb="FFFFFF00"/>
        <rFont val="Calibri"/>
        <family val="2"/>
        <scheme val="minor"/>
      </rPr>
      <t>(Please use the Trial Pricing Calculator that can be found in MBLL Partners website to calculate desired Pricing) --&gt; link:</t>
    </r>
  </si>
  <si>
    <t>Pick up Location/Address:</t>
  </si>
  <si>
    <t>Country of Export:</t>
  </si>
  <si>
    <t>SCC :</t>
  </si>
  <si>
    <t>PAYMENT DETAILS</t>
  </si>
  <si>
    <t>Payee/Supplier Name:</t>
  </si>
  <si>
    <t>Email Address:</t>
  </si>
  <si>
    <t>CONTACT DETAILS (Agents/Suppliers)</t>
  </si>
  <si>
    <t>Contact Address:</t>
  </si>
  <si>
    <t>Agent # (if known):</t>
  </si>
  <si>
    <t>Proprietary Listing</t>
  </si>
  <si>
    <t>Specialty Core</t>
  </si>
  <si>
    <t>Taproom Only</t>
  </si>
  <si>
    <t>Duty Free Listing</t>
  </si>
  <si>
    <t>Futures</t>
  </si>
  <si>
    <t>WWF</t>
  </si>
  <si>
    <t>ECONOMY-SPIRIT</t>
  </si>
  <si>
    <t>PREMIUM-SPIRIT</t>
  </si>
  <si>
    <t>DELUXE-SPIRIT</t>
  </si>
  <si>
    <t>POPULAR-WINE</t>
  </si>
  <si>
    <t>PREMIUM-WINE</t>
  </si>
  <si>
    <t>SUPER PREMIUM-WINE</t>
  </si>
  <si>
    <t>ULTRA PREMIUM-WINE</t>
  </si>
  <si>
    <t>Classification_Spirit</t>
  </si>
  <si>
    <t>Classification_Wine</t>
  </si>
  <si>
    <t>Buyer</t>
  </si>
  <si>
    <t>Linda/Mike</t>
  </si>
  <si>
    <t>REGION:</t>
  </si>
  <si>
    <t>QUANTITY (cases):</t>
  </si>
  <si>
    <t>COMMENTS/NOTES:</t>
  </si>
  <si>
    <t>Varietal/Type:</t>
  </si>
  <si>
    <t>Change</t>
  </si>
  <si>
    <t>Innovation</t>
  </si>
  <si>
    <t>Core</t>
  </si>
  <si>
    <t>Listing Call</t>
  </si>
  <si>
    <t>Replacement</t>
  </si>
  <si>
    <t>Ship point</t>
  </si>
  <si>
    <t>Submitted_For</t>
  </si>
  <si>
    <t>Enhancement</t>
  </si>
  <si>
    <t>Festivals</t>
  </si>
  <si>
    <t>Licensee Listing</t>
  </si>
  <si>
    <t>ITEM TYPE:</t>
  </si>
  <si>
    <t>ITEM CATEGORY:</t>
  </si>
  <si>
    <t>Availability Date:</t>
  </si>
  <si>
    <t>Shelf Life:</t>
  </si>
  <si>
    <t>FIRM CASE COST</t>
  </si>
  <si>
    <t>FIRM RETAIL</t>
  </si>
  <si>
    <r>
      <rPr>
        <b/>
        <u/>
        <sz val="10"/>
        <color theme="8" tint="-0.499984740745262"/>
        <rFont val="Calibri"/>
        <family val="2"/>
        <scheme val="minor"/>
      </rPr>
      <t>PRICING DETAILS:</t>
    </r>
    <r>
      <rPr>
        <b/>
        <sz val="10"/>
        <color theme="8" tint="-0.499984740745262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(select from drop-down):     </t>
    </r>
  </si>
  <si>
    <t>Non_Alcohol</t>
  </si>
  <si>
    <t>Alcohol</t>
  </si>
  <si>
    <t>Warnings from PIF:</t>
  </si>
  <si>
    <t>Caffeine</t>
  </si>
  <si>
    <t>Alcohol %</t>
  </si>
  <si>
    <t>Alcohol/volume (%):</t>
  </si>
  <si>
    <t>Brand website address:</t>
  </si>
  <si>
    <t>Empty weight (grams):</t>
  </si>
  <si>
    <t xml:space="preserve">Kg: </t>
  </si>
  <si>
    <t xml:space="preserve">Oz: </t>
  </si>
  <si>
    <t>NuetralGrain</t>
  </si>
  <si>
    <t>Dark/Black/Navy Rum</t>
  </si>
  <si>
    <t>Amber/Gold Rum</t>
  </si>
  <si>
    <t>Spiced Rum</t>
  </si>
  <si>
    <t>Rum Other</t>
  </si>
  <si>
    <t xml:space="preserve">Flavoured Vodka </t>
  </si>
  <si>
    <t>Tanya</t>
  </si>
  <si>
    <t>Rum, Dark/Black/Navy</t>
  </si>
  <si>
    <t>Rum, Amber/Gold</t>
  </si>
  <si>
    <t>Rum, Spiced</t>
  </si>
  <si>
    <t>Rum, Other</t>
  </si>
  <si>
    <t xml:space="preserve">Blend - Varietal </t>
  </si>
  <si>
    <t>Bridget</t>
  </si>
  <si>
    <t>PRODUCT PROFILE (IF ANY):</t>
  </si>
  <si>
    <t>LUXURY</t>
  </si>
  <si>
    <t>SUPER LUXURY</t>
  </si>
  <si>
    <t>ICON</t>
  </si>
  <si>
    <t>Scotch Whisky</t>
  </si>
  <si>
    <t>International Other Whisk(e)y</t>
  </si>
  <si>
    <t>Canadian Rye Whisky</t>
  </si>
  <si>
    <t>Canadian Flavoured Whisky</t>
  </si>
  <si>
    <t>Canadian Blended Whisky</t>
  </si>
  <si>
    <t>Canadian Other Whisky</t>
  </si>
  <si>
    <t>Irish Pot Still Whiskey</t>
  </si>
  <si>
    <t>Irish Blended Whiskey</t>
  </si>
  <si>
    <t>Irish Single Malt Whiskey</t>
  </si>
  <si>
    <t>Irish Other Whiskey</t>
  </si>
  <si>
    <t>Highland Single Malt Whisky</t>
  </si>
  <si>
    <t>Speyside Single Malt Whisky</t>
  </si>
  <si>
    <t>Lowland Single Malt Whisky</t>
  </si>
  <si>
    <t>Islay Single Malt Whisky</t>
  </si>
  <si>
    <t>Island Single Malt Whisky</t>
  </si>
  <si>
    <t>Campbeltown Single Malt Whisky</t>
  </si>
  <si>
    <t>Blended Scotch Whisky</t>
  </si>
  <si>
    <t>Blended Malt Whisky</t>
  </si>
  <si>
    <t>Scotch Other Whisky</t>
  </si>
  <si>
    <t>American Flavoured Whiskey</t>
  </si>
  <si>
    <t>Bourbon Whiskey</t>
  </si>
  <si>
    <t>Tennessee Whiskey</t>
  </si>
  <si>
    <t>American Rye Whiskey</t>
  </si>
  <si>
    <t>American Other Whiskey</t>
  </si>
  <si>
    <t>Ready to Drink</t>
  </si>
  <si>
    <t>International Other Whiskey</t>
  </si>
  <si>
    <t>Jenn</t>
  </si>
  <si>
    <t>Christian</t>
  </si>
  <si>
    <t>Festival Form - Wine &amp; Spirits</t>
  </si>
  <si>
    <t>Submit completed form to:  experience@mbll.ca</t>
  </si>
  <si>
    <t>Baijiu</t>
  </si>
  <si>
    <t>Soju</t>
  </si>
  <si>
    <t>Soju Flavoured</t>
  </si>
  <si>
    <t>Cinnamon</t>
  </si>
  <si>
    <t>FWS 2026</t>
  </si>
  <si>
    <t xml:space="preserve">FWS 2026 (03/09/2026)  </t>
  </si>
  <si>
    <t>Additional Brand Packaging</t>
  </si>
  <si>
    <t>Cardboard Ring</t>
  </si>
  <si>
    <t>Flexible Plastic Ring</t>
  </si>
  <si>
    <t>Paperboard</t>
  </si>
  <si>
    <t>Plant-Based Ring</t>
  </si>
  <si>
    <t>Plastic Bucket</t>
  </si>
  <si>
    <t>Plastic Pouch</t>
  </si>
  <si>
    <t>Plastic Wrap</t>
  </si>
  <si>
    <t>Plastic Wrap &amp; Paperboard</t>
  </si>
  <si>
    <t>Rigid Plastic Ring</t>
  </si>
  <si>
    <t>Not Applicable</t>
  </si>
  <si>
    <t>Additional Brand Packaging: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</si>
</sst>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.0000"/>
    <numFmt numFmtId="166" formatCode="&quot;$&quot;#,##0.00"/>
    <numFmt numFmtId="167" formatCode="[$-409]mmmm\ d\,\ yyyy;@"/>
    <numFmt numFmtId="168" formatCode="[$-409]d\-mmm\-yy;@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8"/>
      <color theme="8" tint="0.79998168889431442"/>
      <name val="Calibri"/>
      <family val="2"/>
      <scheme val="minor"/>
    </font>
    <font>
      <b/>
      <sz val="10"/>
      <color theme="0"/>
      <name val="Calibri"/>
      <family val="2"/>
    </font>
    <font>
      <b/>
      <sz val="1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i/>
      <sz val="9"/>
      <color rgb="FFC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8"/>
      <color theme="1"/>
      <name val="Calibri"/>
      <family val="2"/>
    </font>
    <font>
      <b/>
      <i/>
      <sz val="8"/>
      <color theme="1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i/>
      <u/>
      <sz val="11"/>
      <color rgb="FFFFFF00"/>
      <name val="Calibri"/>
      <family val="2"/>
      <scheme val="minor"/>
    </font>
    <font>
      <b/>
      <sz val="10.5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color theme="8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14"/>
      <color theme="6" tint="0.59999389629810485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b/>
      <i/>
      <sz val="9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8"/>
      <color theme="5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i/>
      <sz val="9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</borders>
  <cellStyleXfs count="4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6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8" borderId="29" applyNumberFormat="0" applyAlignment="0" applyProtection="0"/>
    <xf numFmtId="0" fontId="30" fillId="9" borderId="30" applyNumberFormat="0" applyAlignment="0" applyProtection="0"/>
    <xf numFmtId="0" fontId="31" fillId="9" borderId="29" applyNumberFormat="0" applyAlignment="0" applyProtection="0"/>
    <xf numFmtId="0" fontId="32" fillId="0" borderId="31" applyNumberFormat="0" applyFill="0" applyAlignment="0" applyProtection="0"/>
    <xf numFmtId="0" fontId="2" fillId="10" borderId="32" applyNumberFormat="0" applyAlignment="0" applyProtection="0"/>
    <xf numFmtId="0" fontId="11" fillId="0" borderId="0" applyNumberFormat="0" applyFill="0" applyBorder="0" applyAlignment="0" applyProtection="0"/>
    <xf numFmtId="0" fontId="1" fillId="11" borderId="33" applyNumberFormat="0" applyFont="0" applyAlignment="0" applyProtection="0"/>
    <xf numFmtId="0" fontId="33" fillId="0" borderId="0" applyNumberFormat="0" applyFill="0" applyBorder="0" applyAlignment="0" applyProtection="0"/>
    <xf numFmtId="0" fontId="3" fillId="0" borderId="34" applyNumberFormat="0" applyFill="0" applyAlignment="0" applyProtection="0"/>
    <xf numFmtId="0" fontId="3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5" borderId="0" applyNumberFormat="0" applyBorder="0" applyAlignment="0" applyProtection="0"/>
  </cellStyleXfs>
  <cellXfs count="472">
    <xf numFmtId="0" fontId="0" fillId="0" borderId="0" xfId="0"/>
    <xf numFmtId="0" fontId="3" fillId="0" borderId="0" xfId="0" applyFont="1"/>
    <xf numFmtId="0" fontId="0" fillId="0" borderId="0" xfId="0" applyFont="1"/>
    <xf numFmtId="49" fontId="0" fillId="0" borderId="0" xfId="0" applyNumberFormat="1"/>
    <xf numFmtId="0" fontId="0" fillId="0" borderId="0" xfId="0" applyProtection="1"/>
    <xf numFmtId="0" fontId="2" fillId="3" borderId="23" xfId="0" applyFont="1" applyFill="1" applyBorder="1"/>
    <xf numFmtId="0" fontId="0" fillId="4" borderId="23" xfId="0" applyFont="1" applyFill="1" applyBorder="1"/>
    <xf numFmtId="0" fontId="0" fillId="4" borderId="24" xfId="0" applyFont="1" applyFill="1" applyBorder="1"/>
    <xf numFmtId="0" fontId="0" fillId="0" borderId="23" xfId="0" applyFont="1" applyBorder="1"/>
    <xf numFmtId="0" fontId="0" fillId="0" borderId="24" xfId="0" applyFont="1" applyBorder="1"/>
    <xf numFmtId="0" fontId="0" fillId="0" borderId="25" xfId="0" applyFont="1" applyBorder="1"/>
    <xf numFmtId="0" fontId="0" fillId="4" borderId="25" xfId="0" applyFont="1" applyFill="1" applyBorder="1"/>
    <xf numFmtId="0" fontId="5" fillId="0" borderId="0" xfId="0" applyFont="1" applyFill="1" applyBorder="1"/>
    <xf numFmtId="0" fontId="0" fillId="0" borderId="0" xfId="0" applyFont="1" applyBorder="1" applyProtection="1"/>
    <xf numFmtId="0" fontId="36" fillId="0" borderId="0" xfId="0" applyFont="1"/>
    <xf numFmtId="49" fontId="3" fillId="0" borderId="0" xfId="0" applyNumberFormat="1" applyFont="1" applyFill="1" applyBorder="1" applyAlignment="1" applyProtection="1"/>
    <xf numFmtId="49" fontId="37" fillId="0" borderId="0" xfId="0" applyNumberFormat="1" applyFont="1" applyFill="1" applyBorder="1" applyAlignment="1" applyProtection="1"/>
    <xf numFmtId="0" fontId="0" fillId="0" borderId="0" xfId="0"/>
    <xf numFmtId="49" fontId="0" fillId="0" borderId="0" xfId="0" applyNumberFormat="1" applyFont="1" applyFill="1" applyBorder="1" applyAlignment="1" applyProtection="1"/>
    <xf numFmtId="49" fontId="35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right"/>
    </xf>
    <xf numFmtId="0" fontId="0" fillId="0" borderId="0" xfId="0"/>
    <xf numFmtId="49" fontId="0" fillId="0" borderId="0" xfId="0" applyNumberFormat="1" applyFont="1" applyFill="1" applyBorder="1" applyAlignment="1" applyProtection="1"/>
    <xf numFmtId="49" fontId="35" fillId="0" borderId="0" xfId="0" applyNumberFormat="1" applyFont="1" applyFill="1" applyBorder="1" applyAlignment="1" applyProtection="1"/>
    <xf numFmtId="0" fontId="39" fillId="36" borderId="0" xfId="0" applyFont="1" applyFill="1" applyBorder="1" applyAlignment="1">
      <alignment wrapText="1"/>
    </xf>
    <xf numFmtId="49" fontId="4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34" fillId="12" borderId="0" xfId="24" applyBorder="1" applyAlignment="1" applyProtection="1">
      <alignment horizontal="center"/>
    </xf>
    <xf numFmtId="0" fontId="0" fillId="37" borderId="0" xfId="0" applyFill="1" applyBorder="1" applyProtection="1"/>
    <xf numFmtId="0" fontId="0" fillId="4" borderId="0" xfId="0" applyFont="1" applyFill="1" applyBorder="1"/>
    <xf numFmtId="0" fontId="0" fillId="0" borderId="0" xfId="0" applyFont="1" applyBorder="1"/>
    <xf numFmtId="0" fontId="0" fillId="0" borderId="0" xfId="0" applyNumberFormat="1"/>
    <xf numFmtId="0" fontId="0" fillId="0" borderId="0" xfId="0"/>
    <xf numFmtId="0" fontId="11" fillId="0" borderId="0" xfId="0" applyFont="1"/>
    <xf numFmtId="0" fontId="0" fillId="0" borderId="0" xfId="0" applyProtection="1"/>
    <xf numFmtId="0" fontId="11" fillId="0" borderId="0" xfId="0" applyFont="1"/>
    <xf numFmtId="49" fontId="11" fillId="0" borderId="0" xfId="0" applyNumberFormat="1" applyFont="1"/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39" borderId="23" xfId="0" applyFill="1" applyBorder="1"/>
    <xf numFmtId="0" fontId="0" fillId="2" borderId="23" xfId="0" applyFill="1" applyBorder="1"/>
    <xf numFmtId="0" fontId="3" fillId="2" borderId="23" xfId="0" applyFont="1" applyFill="1" applyBorder="1"/>
    <xf numFmtId="0" fontId="6" fillId="40" borderId="36" xfId="0" applyFont="1" applyFill="1" applyBorder="1"/>
    <xf numFmtId="0" fontId="0" fillId="39" borderId="36" xfId="0" applyFill="1" applyBorder="1"/>
    <xf numFmtId="0" fontId="0" fillId="2" borderId="36" xfId="0" applyFill="1" applyBorder="1"/>
    <xf numFmtId="0" fontId="0" fillId="0" borderId="0" xfId="0" applyNumberFormat="1" applyFont="1" applyFill="1" applyBorder="1" applyAlignment="1" applyProtection="1"/>
    <xf numFmtId="0" fontId="11" fillId="4" borderId="23" xfId="0" applyFont="1" applyFill="1" applyBorder="1"/>
    <xf numFmtId="0" fontId="11" fillId="0" borderId="23" xfId="0" applyFont="1" applyBorder="1"/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7" fillId="38" borderId="0" xfId="0" applyFont="1" applyFill="1" applyProtection="1">
      <protection hidden="1"/>
    </xf>
    <xf numFmtId="0" fontId="7" fillId="41" borderId="0" xfId="0" applyFont="1" applyFill="1" applyProtection="1">
      <protection hidden="1"/>
    </xf>
    <xf numFmtId="0" fontId="42" fillId="2" borderId="17" xfId="0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7" fillId="2" borderId="17" xfId="0" applyFont="1" applyFill="1" applyBorder="1" applyAlignment="1" applyProtection="1">
      <alignment horizontal="left" vertical="center"/>
      <protection hidden="1"/>
    </xf>
    <xf numFmtId="0" fontId="7" fillId="2" borderId="17" xfId="0" applyFont="1" applyFill="1" applyBorder="1" applyAlignment="1" applyProtection="1">
      <alignment horizontal="left"/>
      <protection hidden="1"/>
    </xf>
    <xf numFmtId="0" fontId="0" fillId="41" borderId="0" xfId="0" applyFill="1" applyBorder="1" applyProtection="1">
      <protection hidden="1"/>
    </xf>
    <xf numFmtId="0" fontId="7" fillId="2" borderId="17" xfId="0" applyFont="1" applyFill="1" applyBorder="1" applyAlignment="1" applyProtection="1">
      <alignment horizontal="center" vertical="center" wrapText="1"/>
      <protection hidden="1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/>
      <protection hidden="1"/>
    </xf>
    <xf numFmtId="0" fontId="14" fillId="42" borderId="0" xfId="0" applyFont="1" applyFill="1" applyBorder="1" applyAlignment="1" applyProtection="1">
      <alignment horizontal="center" vertical="center"/>
      <protection locked="0" hidden="1"/>
    </xf>
    <xf numFmtId="164" fontId="13" fillId="2" borderId="17" xfId="1" applyFon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vertical="center"/>
      <protection hidden="1"/>
    </xf>
    <xf numFmtId="14" fontId="0" fillId="2" borderId="17" xfId="0" applyNumberFormat="1" applyFill="1" applyBorder="1"/>
    <xf numFmtId="0" fontId="7" fillId="41" borderId="4" xfId="0" applyFont="1" applyFill="1" applyBorder="1" applyAlignment="1" applyProtection="1">
      <alignment vertical="top" wrapText="1"/>
      <protection hidden="1"/>
    </xf>
    <xf numFmtId="0" fontId="7" fillId="41" borderId="0" xfId="0" applyFont="1" applyFill="1" applyBorder="1" applyAlignment="1" applyProtection="1">
      <alignment vertical="top" wrapText="1"/>
      <protection hidden="1"/>
    </xf>
    <xf numFmtId="0" fontId="0" fillId="41" borderId="4" xfId="0" applyFill="1" applyBorder="1" applyProtection="1">
      <protection hidden="1"/>
    </xf>
    <xf numFmtId="0" fontId="0" fillId="41" borderId="6" xfId="0" applyFill="1" applyBorder="1" applyProtection="1">
      <protection hidden="1"/>
    </xf>
    <xf numFmtId="0" fontId="0" fillId="41" borderId="18" xfId="0" applyFill="1" applyBorder="1" applyProtection="1">
      <protection hidden="1"/>
    </xf>
    <xf numFmtId="0" fontId="7" fillId="43" borderId="0" xfId="0" applyFont="1" applyFill="1" applyProtection="1">
      <protection hidden="1"/>
    </xf>
    <xf numFmtId="0" fontId="8" fillId="43" borderId="0" xfId="0" applyFont="1" applyFill="1" applyProtection="1">
      <protection hidden="1"/>
    </xf>
    <xf numFmtId="0" fontId="58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 applyProtection="1">
      <alignment horizontal="center" vertical="center"/>
      <protection hidden="1"/>
    </xf>
    <xf numFmtId="14" fontId="8" fillId="2" borderId="17" xfId="0" applyNumberFormat="1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>
      <alignment horizontal="center"/>
    </xf>
    <xf numFmtId="0" fontId="7" fillId="2" borderId="17" xfId="0" applyFont="1" applyFill="1" applyBorder="1" applyAlignment="1" applyProtection="1">
      <alignment vertical="center" wrapText="1"/>
      <protection hidden="1"/>
    </xf>
    <xf numFmtId="14" fontId="7" fillId="2" borderId="17" xfId="0" applyNumberFormat="1" applyFont="1" applyFill="1" applyBorder="1" applyAlignment="1" applyProtection="1">
      <alignment vertical="center" wrapText="1"/>
      <protection hidden="1"/>
    </xf>
    <xf numFmtId="168" fontId="7" fillId="2" borderId="17" xfId="0" applyNumberFormat="1" applyFont="1" applyFill="1" applyBorder="1" applyAlignment="1" applyProtection="1">
      <alignment vertical="center" wrapText="1"/>
      <protection hidden="1"/>
    </xf>
    <xf numFmtId="0" fontId="2" fillId="44" borderId="20" xfId="0" applyFont="1" applyFill="1" applyBorder="1" applyAlignment="1">
      <alignment vertical="center"/>
    </xf>
    <xf numFmtId="0" fontId="34" fillId="44" borderId="21" xfId="0" applyFont="1" applyFill="1" applyBorder="1"/>
    <xf numFmtId="2" fontId="7" fillId="2" borderId="17" xfId="5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/>
    </xf>
    <xf numFmtId="0" fontId="63" fillId="2" borderId="17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horizontal="center"/>
    </xf>
    <xf numFmtId="0" fontId="0" fillId="2" borderId="17" xfId="0" applyFill="1" applyBorder="1" applyProtection="1">
      <protection hidden="1"/>
    </xf>
    <xf numFmtId="0" fontId="7" fillId="2" borderId="39" xfId="0" applyFont="1" applyFill="1" applyBorder="1" applyAlignment="1" applyProtection="1">
      <alignment horizontal="center"/>
      <protection locked="0"/>
    </xf>
    <xf numFmtId="1" fontId="7" fillId="2" borderId="39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7" fillId="2" borderId="20" xfId="0" applyFont="1" applyFill="1" applyBorder="1" applyAlignment="1" applyProtection="1">
      <alignment horizontal="center"/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0" fontId="13" fillId="2" borderId="8" xfId="0" applyFont="1" applyFill="1" applyBorder="1" applyAlignment="1" applyProtection="1">
      <alignment horizontal="left" vertical="center"/>
      <protection hidden="1"/>
    </xf>
    <xf numFmtId="0" fontId="13" fillId="2" borderId="9" xfId="0" applyFont="1" applyFill="1" applyBorder="1" applyAlignment="1" applyProtection="1">
      <alignment horizontal="left" vertical="center"/>
      <protection hidden="1"/>
    </xf>
    <xf numFmtId="0" fontId="13" fillId="2" borderId="12" xfId="0" applyFont="1" applyFill="1" applyBorder="1" applyAlignment="1" applyProtection="1">
      <alignment horizontal="left" vertical="center"/>
      <protection hidden="1"/>
    </xf>
    <xf numFmtId="0" fontId="13" fillId="2" borderId="0" xfId="0" applyFont="1" applyFill="1" applyBorder="1" applyAlignment="1" applyProtection="1">
      <alignment horizontal="left" vertical="center"/>
      <protection hidden="1"/>
    </xf>
    <xf numFmtId="0" fontId="13" fillId="2" borderId="14" xfId="0" applyFont="1" applyFill="1" applyBorder="1" applyAlignment="1" applyProtection="1">
      <alignment horizontal="left" vertical="center"/>
      <protection hidden="1"/>
    </xf>
    <xf numFmtId="0" fontId="13" fillId="2" borderId="15" xfId="0" applyFont="1" applyFill="1" applyBorder="1" applyAlignment="1" applyProtection="1">
      <alignment horizontal="left" vertical="center"/>
      <protection hidden="1"/>
    </xf>
    <xf numFmtId="0" fontId="8" fillId="2" borderId="35" xfId="0" applyFont="1" applyFill="1" applyBorder="1" applyAlignment="1" applyProtection="1">
      <alignment vertical="center"/>
      <protection locked="0"/>
    </xf>
    <xf numFmtId="0" fontId="8" fillId="2" borderId="22" xfId="0" applyFont="1" applyFill="1" applyBorder="1" applyAlignment="1" applyProtection="1">
      <alignment vertical="center"/>
      <protection locked="0"/>
    </xf>
    <xf numFmtId="0" fontId="8" fillId="2" borderId="21" xfId="0" applyFont="1" applyFill="1" applyBorder="1" applyAlignment="1" applyProtection="1">
      <alignment vertical="center"/>
      <protection locked="0"/>
    </xf>
    <xf numFmtId="0" fontId="8" fillId="2" borderId="35" xfId="0" applyFont="1" applyFill="1" applyBorder="1" applyAlignment="1" applyProtection="1">
      <protection locked="0"/>
    </xf>
    <xf numFmtId="0" fontId="8" fillId="2" borderId="22" xfId="0" applyFont="1" applyFill="1" applyBorder="1" applyAlignment="1" applyProtection="1">
      <protection locked="0"/>
    </xf>
    <xf numFmtId="0" fontId="8" fillId="2" borderId="21" xfId="0" applyFont="1" applyFill="1" applyBorder="1" applyAlignment="1" applyProtection="1">
      <protection locked="0"/>
    </xf>
    <xf numFmtId="0" fontId="13" fillId="2" borderId="37" xfId="0" applyFont="1" applyFill="1" applyBorder="1" applyAlignment="1" applyProtection="1">
      <alignment vertical="center" wrapText="1"/>
      <protection locked="0"/>
    </xf>
    <xf numFmtId="0" fontId="13" fillId="2" borderId="9" xfId="0" applyFont="1" applyFill="1" applyBorder="1" applyAlignment="1" applyProtection="1">
      <alignment vertical="center" wrapText="1"/>
      <protection locked="0"/>
    </xf>
    <xf numFmtId="0" fontId="13" fillId="2" borderId="10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3" fillId="2" borderId="0" xfId="0" applyFont="1" applyFill="1" applyBorder="1" applyAlignment="1" applyProtection="1">
      <alignment vertical="center" wrapText="1"/>
      <protection locked="0"/>
    </xf>
    <xf numFmtId="0" fontId="13" fillId="2" borderId="13" xfId="0" applyFont="1" applyFill="1" applyBorder="1" applyAlignment="1" applyProtection="1">
      <alignment vertical="center" wrapText="1"/>
      <protection locked="0"/>
    </xf>
    <xf numFmtId="0" fontId="13" fillId="2" borderId="38" xfId="0" applyFont="1" applyFill="1" applyBorder="1" applyAlignment="1" applyProtection="1">
      <alignment vertical="center" wrapText="1"/>
      <protection locked="0"/>
    </xf>
    <xf numFmtId="0" fontId="13" fillId="2" borderId="15" xfId="0" applyFont="1" applyFill="1" applyBorder="1" applyAlignment="1" applyProtection="1">
      <alignment vertical="center" wrapText="1"/>
      <protection locked="0"/>
    </xf>
    <xf numFmtId="0" fontId="13" fillId="2" borderId="16" xfId="0" applyFont="1" applyFill="1" applyBorder="1" applyAlignment="1" applyProtection="1">
      <alignment vertical="center" wrapText="1"/>
      <protection locked="0"/>
    </xf>
    <xf numFmtId="0" fontId="8" fillId="2" borderId="37" xfId="0" applyFont="1" applyFill="1" applyBorder="1" applyAlignment="1" applyProtection="1">
      <protection locked="0"/>
    </xf>
    <xf numFmtId="0" fontId="8" fillId="2" borderId="9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protection locked="0"/>
    </xf>
    <xf numFmtId="0" fontId="8" fillId="2" borderId="38" xfId="0" applyFont="1" applyFill="1" applyBorder="1" applyAlignment="1" applyProtection="1">
      <protection locked="0"/>
    </xf>
    <xf numFmtId="0" fontId="8" fillId="2" borderId="15" xfId="0" applyFont="1" applyFill="1" applyBorder="1" applyAlignment="1" applyProtection="1">
      <protection locked="0"/>
    </xf>
    <xf numFmtId="0" fontId="8" fillId="2" borderId="16" xfId="0" applyFont="1" applyFill="1" applyBorder="1" applyAlignment="1" applyProtection="1">
      <protection locked="0"/>
    </xf>
    <xf numFmtId="0" fontId="13" fillId="2" borderId="8" xfId="0" applyFont="1" applyFill="1" applyBorder="1" applyAlignment="1" applyProtection="1">
      <alignment vertical="center"/>
      <protection hidden="1"/>
    </xf>
    <xf numFmtId="0" fontId="13" fillId="2" borderId="9" xfId="0" applyFont="1" applyFill="1" applyBorder="1" applyAlignment="1" applyProtection="1">
      <alignment vertical="center"/>
      <protection hidden="1"/>
    </xf>
    <xf numFmtId="0" fontId="13" fillId="2" borderId="10" xfId="0" applyFont="1" applyFill="1" applyBorder="1" applyAlignment="1" applyProtection="1">
      <alignment vertical="center"/>
      <protection hidden="1"/>
    </xf>
    <xf numFmtId="0" fontId="13" fillId="2" borderId="12" xfId="0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vertical="center"/>
      <protection hidden="1"/>
    </xf>
    <xf numFmtId="0" fontId="13" fillId="2" borderId="13" xfId="0" applyFont="1" applyFill="1" applyBorder="1" applyAlignment="1" applyProtection="1">
      <alignment vertical="center"/>
      <protection hidden="1"/>
    </xf>
    <xf numFmtId="0" fontId="13" fillId="2" borderId="14" xfId="0" applyFont="1" applyFill="1" applyBorder="1" applyAlignment="1" applyProtection="1">
      <alignment vertical="center"/>
      <protection hidden="1"/>
    </xf>
    <xf numFmtId="0" fontId="13" fillId="2" borderId="15" xfId="0" applyFont="1" applyFill="1" applyBorder="1" applyAlignment="1" applyProtection="1">
      <alignment vertical="center"/>
      <protection hidden="1"/>
    </xf>
    <xf numFmtId="0" fontId="13" fillId="2" borderId="16" xfId="0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62" fillId="45" borderId="2" xfId="0" applyFont="1" applyFill="1" applyBorder="1" applyAlignment="1" applyProtection="1">
      <alignment vertical="center"/>
      <protection hidden="1"/>
    </xf>
    <xf numFmtId="0" fontId="49" fillId="45" borderId="2" xfId="0" applyFont="1" applyFill="1" applyBorder="1" applyAlignment="1" applyProtection="1">
      <alignment horizontal="left" vertical="center"/>
      <protection hidden="1"/>
    </xf>
    <xf numFmtId="0" fontId="49" fillId="45" borderId="42" xfId="0" applyFont="1" applyFill="1" applyBorder="1" applyAlignment="1" applyProtection="1">
      <alignment horizontal="left" vertical="center"/>
      <protection hidden="1"/>
    </xf>
    <xf numFmtId="0" fontId="49" fillId="45" borderId="1" xfId="0" applyFont="1" applyFill="1" applyBorder="1" applyAlignment="1" applyProtection="1">
      <alignment horizontal="left" vertical="center"/>
      <protection hidden="1"/>
    </xf>
    <xf numFmtId="0" fontId="49" fillId="45" borderId="1" xfId="0" applyFont="1" applyFill="1" applyBorder="1" applyAlignment="1" applyProtection="1">
      <alignment vertical="center"/>
      <protection hidden="1"/>
    </xf>
    <xf numFmtId="0" fontId="49" fillId="45" borderId="2" xfId="0" applyFont="1" applyFill="1" applyBorder="1" applyAlignment="1" applyProtection="1">
      <alignment vertical="center"/>
      <protection hidden="1"/>
    </xf>
    <xf numFmtId="0" fontId="49" fillId="45" borderId="2" xfId="0" applyFont="1" applyFill="1" applyBorder="1" applyAlignment="1">
      <alignment vertical="center"/>
    </xf>
    <xf numFmtId="0" fontId="49" fillId="45" borderId="3" xfId="0" applyFont="1" applyFill="1" applyBorder="1" applyAlignment="1" applyProtection="1">
      <alignment horizontal="left" vertical="center"/>
      <protection hidden="1"/>
    </xf>
    <xf numFmtId="0" fontId="49" fillId="45" borderId="19" xfId="0" applyFont="1" applyFill="1" applyBorder="1" applyAlignment="1" applyProtection="1">
      <alignment horizontal="left" vertical="center"/>
      <protection hidden="1"/>
    </xf>
    <xf numFmtId="0" fontId="19" fillId="45" borderId="4" xfId="0" applyFont="1" applyFill="1" applyBorder="1" applyAlignment="1" applyProtection="1">
      <protection hidden="1"/>
    </xf>
    <xf numFmtId="0" fontId="19" fillId="45" borderId="0" xfId="0" applyFont="1" applyFill="1" applyBorder="1" applyAlignment="1" applyProtection="1">
      <protection hidden="1"/>
    </xf>
    <xf numFmtId="0" fontId="49" fillId="46" borderId="6" xfId="0" applyFont="1" applyFill="1" applyBorder="1" applyAlignment="1" applyProtection="1">
      <alignment horizontal="center"/>
      <protection hidden="1"/>
    </xf>
    <xf numFmtId="0" fontId="49" fillId="46" borderId="18" xfId="0" applyFont="1" applyFill="1" applyBorder="1" applyAlignment="1" applyProtection="1">
      <alignment horizontal="center"/>
      <protection hidden="1"/>
    </xf>
    <xf numFmtId="0" fontId="8" fillId="46" borderId="18" xfId="0" applyFont="1" applyFill="1" applyBorder="1" applyAlignment="1">
      <alignment vertical="center"/>
    </xf>
    <xf numFmtId="0" fontId="36" fillId="46" borderId="18" xfId="0" applyFont="1" applyFill="1" applyBorder="1" applyAlignment="1">
      <alignment vertical="center" wrapText="1"/>
    </xf>
    <xf numFmtId="0" fontId="10" fillId="46" borderId="18" xfId="0" applyFont="1" applyFill="1" applyBorder="1" applyAlignment="1" applyProtection="1">
      <alignment horizontal="right" wrapText="1"/>
      <protection locked="0" hidden="1"/>
    </xf>
    <xf numFmtId="0" fontId="49" fillId="46" borderId="19" xfId="0" applyFont="1" applyFill="1" applyBorder="1" applyAlignment="1">
      <alignment horizontal="center" vertical="center"/>
    </xf>
    <xf numFmtId="0" fontId="49" fillId="46" borderId="6" xfId="0" applyFont="1" applyFill="1" applyBorder="1" applyAlignment="1">
      <alignment horizontal="center" vertical="center"/>
    </xf>
    <xf numFmtId="0" fontId="49" fillId="46" borderId="18" xfId="0" applyFont="1" applyFill="1" applyBorder="1" applyAlignment="1">
      <alignment horizontal="center" vertical="center"/>
    </xf>
    <xf numFmtId="0" fontId="34" fillId="46" borderId="3" xfId="0" applyFont="1" applyFill="1" applyBorder="1" applyProtection="1">
      <protection hidden="1"/>
    </xf>
    <xf numFmtId="0" fontId="19" fillId="46" borderId="19" xfId="0" applyFont="1" applyFill="1" applyBorder="1" applyAlignment="1" applyProtection="1">
      <protection hidden="1"/>
    </xf>
    <xf numFmtId="0" fontId="34" fillId="46" borderId="4" xfId="0" applyFont="1" applyFill="1" applyBorder="1" applyProtection="1">
      <protection hidden="1"/>
    </xf>
    <xf numFmtId="0" fontId="0" fillId="47" borderId="4" xfId="0" applyFill="1" applyBorder="1" applyProtection="1"/>
    <xf numFmtId="0" fontId="0" fillId="47" borderId="0" xfId="0" applyFill="1" applyBorder="1" applyProtection="1"/>
    <xf numFmtId="0" fontId="6" fillId="47" borderId="0" xfId="0" applyFont="1" applyFill="1" applyBorder="1" applyAlignment="1" applyProtection="1">
      <alignment horizontal="center" vertical="center"/>
      <protection locked="0"/>
    </xf>
    <xf numFmtId="0" fontId="13" fillId="47" borderId="0" xfId="0" applyFont="1" applyFill="1" applyBorder="1" applyAlignment="1" applyProtection="1">
      <alignment horizontal="right" vertical="center"/>
      <protection hidden="1"/>
    </xf>
    <xf numFmtId="0" fontId="0" fillId="47" borderId="0" xfId="0" applyFill="1" applyBorder="1" applyAlignment="1" applyProtection="1">
      <alignment horizontal="center"/>
      <protection locked="0" hidden="1"/>
    </xf>
    <xf numFmtId="0" fontId="8" fillId="47" borderId="0" xfId="0" applyFont="1" applyFill="1" applyBorder="1" applyAlignment="1" applyProtection="1">
      <alignment horizontal="center" vertical="center"/>
      <protection locked="0" hidden="1"/>
    </xf>
    <xf numFmtId="0" fontId="0" fillId="47" borderId="0" xfId="0" applyFill="1" applyBorder="1" applyProtection="1">
      <protection locked="0" hidden="1"/>
    </xf>
    <xf numFmtId="0" fontId="67" fillId="47" borderId="0" xfId="0" applyFont="1" applyFill="1" applyBorder="1" applyAlignment="1" applyProtection="1">
      <alignment horizontal="left" vertical="center"/>
      <protection hidden="1"/>
    </xf>
    <xf numFmtId="0" fontId="0" fillId="47" borderId="0" xfId="0" applyFill="1" applyBorder="1"/>
    <xf numFmtId="0" fontId="8" fillId="47" borderId="6" xfId="0" applyFont="1" applyFill="1" applyBorder="1" applyAlignment="1">
      <alignment horizontal="right" vertical="center"/>
    </xf>
    <xf numFmtId="0" fontId="14" fillId="47" borderId="18" xfId="0" applyFont="1" applyFill="1" applyBorder="1" applyAlignment="1" applyProtection="1">
      <alignment horizontal="center" vertical="center"/>
      <protection locked="0"/>
    </xf>
    <xf numFmtId="0" fontId="12" fillId="47" borderId="18" xfId="0" applyFont="1" applyFill="1" applyBorder="1" applyAlignment="1">
      <alignment horizontal="left" vertical="center"/>
    </xf>
    <xf numFmtId="0" fontId="13" fillId="47" borderId="18" xfId="0" applyFont="1" applyFill="1" applyBorder="1" applyAlignment="1">
      <alignment horizontal="left" vertical="center"/>
    </xf>
    <xf numFmtId="0" fontId="0" fillId="47" borderId="18" xfId="0" applyFill="1" applyBorder="1" applyAlignment="1">
      <alignment vertical="center"/>
    </xf>
    <xf numFmtId="0" fontId="13" fillId="47" borderId="18" xfId="0" applyFont="1" applyFill="1" applyBorder="1" applyAlignment="1">
      <alignment vertical="center"/>
    </xf>
    <xf numFmtId="0" fontId="13" fillId="47" borderId="18" xfId="0" applyFont="1" applyFill="1" applyBorder="1" applyAlignment="1">
      <alignment horizontal="right" vertical="center"/>
    </xf>
    <xf numFmtId="0" fontId="0" fillId="47" borderId="0" xfId="0" applyFill="1" applyBorder="1" applyProtection="1">
      <protection hidden="1"/>
    </xf>
    <xf numFmtId="0" fontId="13" fillId="47" borderId="0" xfId="0" applyFont="1" applyFill="1" applyBorder="1" applyAlignment="1" applyProtection="1">
      <alignment horizontal="right" vertical="center"/>
      <protection locked="0"/>
    </xf>
    <xf numFmtId="0" fontId="6" fillId="47" borderId="0" xfId="0" applyFont="1" applyFill="1" applyBorder="1" applyAlignment="1" applyProtection="1">
      <alignment vertical="center"/>
      <protection locked="0"/>
    </xf>
    <xf numFmtId="0" fontId="57" fillId="47" borderId="0" xfId="0" applyFont="1" applyFill="1" applyBorder="1" applyAlignment="1" applyProtection="1">
      <alignment horizontal="right" vertical="center"/>
      <protection hidden="1"/>
    </xf>
    <xf numFmtId="0" fontId="57" fillId="47" borderId="0" xfId="0" applyFont="1" applyFill="1" applyBorder="1" applyAlignment="1">
      <alignment horizontal="right" vertical="center"/>
    </xf>
    <xf numFmtId="0" fontId="6" fillId="47" borderId="4" xfId="0" applyFont="1" applyFill="1" applyBorder="1" applyAlignment="1" applyProtection="1">
      <alignment horizontal="right" vertical="center"/>
      <protection hidden="1"/>
    </xf>
    <xf numFmtId="0" fontId="40" fillId="47" borderId="4" xfId="0" applyFont="1" applyFill="1" applyBorder="1" applyAlignment="1" applyProtection="1">
      <alignment vertical="center"/>
      <protection hidden="1"/>
    </xf>
    <xf numFmtId="0" fontId="40" fillId="47" borderId="15" xfId="0" applyFont="1" applyFill="1" applyBorder="1" applyAlignment="1" applyProtection="1">
      <alignment vertical="center"/>
      <protection hidden="1"/>
    </xf>
    <xf numFmtId="0" fontId="40" fillId="47" borderId="0" xfId="0" applyFont="1" applyFill="1" applyBorder="1" applyAlignment="1" applyProtection="1">
      <alignment vertical="center"/>
      <protection hidden="1"/>
    </xf>
    <xf numFmtId="0" fontId="8" fillId="48" borderId="6" xfId="0" applyFont="1" applyFill="1" applyBorder="1" applyAlignment="1" applyProtection="1">
      <alignment horizontal="right"/>
    </xf>
    <xf numFmtId="0" fontId="0" fillId="48" borderId="18" xfId="0" applyFill="1" applyBorder="1" applyProtection="1"/>
    <xf numFmtId="0" fontId="8" fillId="48" borderId="18" xfId="0" applyFont="1" applyFill="1" applyBorder="1" applyAlignment="1" applyProtection="1">
      <alignment horizontal="right"/>
    </xf>
    <xf numFmtId="0" fontId="7" fillId="48" borderId="18" xfId="0" applyFont="1" applyFill="1" applyBorder="1" applyProtection="1"/>
    <xf numFmtId="0" fontId="0" fillId="48" borderId="0" xfId="0" applyFill="1" applyBorder="1" applyProtection="1"/>
    <xf numFmtId="0" fontId="7" fillId="48" borderId="0" xfId="0" applyFont="1" applyFill="1" applyBorder="1" applyAlignment="1" applyProtection="1">
      <alignment vertical="center"/>
    </xf>
    <xf numFmtId="0" fontId="8" fillId="48" borderId="0" xfId="0" applyFont="1" applyFill="1" applyBorder="1" applyAlignment="1" applyProtection="1">
      <alignment horizontal="right" vertical="center"/>
    </xf>
    <xf numFmtId="0" fontId="8" fillId="48" borderId="4" xfId="0" applyFont="1" applyFill="1" applyBorder="1" applyAlignment="1" applyProtection="1">
      <alignment horizontal="right" vertical="center"/>
    </xf>
    <xf numFmtId="0" fontId="16" fillId="48" borderId="0" xfId="0" applyFont="1" applyFill="1" applyBorder="1" applyAlignment="1" applyProtection="1">
      <alignment vertical="center"/>
    </xf>
    <xf numFmtId="0" fontId="47" fillId="48" borderId="0" xfId="0" applyFont="1" applyFill="1" applyBorder="1" applyAlignment="1" applyProtection="1">
      <alignment vertical="center"/>
    </xf>
    <xf numFmtId="0" fontId="16" fillId="48" borderId="4" xfId="0" applyFont="1" applyFill="1" applyBorder="1" applyAlignment="1" applyProtection="1">
      <alignment vertical="center"/>
    </xf>
    <xf numFmtId="0" fontId="13" fillId="48" borderId="4" xfId="0" applyFont="1" applyFill="1" applyBorder="1" applyAlignment="1" applyProtection="1">
      <alignment vertical="center"/>
    </xf>
    <xf numFmtId="0" fontId="13" fillId="48" borderId="0" xfId="0" applyFont="1" applyFill="1" applyBorder="1" applyAlignment="1" applyProtection="1">
      <alignment vertical="center"/>
    </xf>
    <xf numFmtId="0" fontId="0" fillId="48" borderId="6" xfId="0" applyFill="1" applyBorder="1" applyProtection="1"/>
    <xf numFmtId="0" fontId="10" fillId="48" borderId="18" xfId="0" applyFont="1" applyFill="1" applyBorder="1" applyAlignment="1" applyProtection="1">
      <alignment horizontal="right"/>
      <protection hidden="1"/>
    </xf>
    <xf numFmtId="0" fontId="0" fillId="48" borderId="18" xfId="0" applyFill="1" applyBorder="1" applyProtection="1">
      <protection hidden="1"/>
    </xf>
    <xf numFmtId="0" fontId="8" fillId="48" borderId="0" xfId="0" applyFont="1" applyFill="1" applyBorder="1" applyAlignment="1" applyProtection="1">
      <alignment horizontal="right"/>
    </xf>
    <xf numFmtId="0" fontId="0" fillId="48" borderId="4" xfId="0" applyFill="1" applyBorder="1" applyProtection="1"/>
    <xf numFmtId="0" fontId="7" fillId="48" borderId="0" xfId="0" applyFont="1" applyFill="1" applyBorder="1" applyProtection="1">
      <protection hidden="1"/>
    </xf>
    <xf numFmtId="0" fontId="0" fillId="48" borderId="0" xfId="0" applyFill="1" applyBorder="1" applyProtection="1">
      <protection hidden="1"/>
    </xf>
    <xf numFmtId="0" fontId="8" fillId="48" borderId="0" xfId="0" applyFont="1" applyFill="1" applyBorder="1" applyAlignment="1" applyProtection="1">
      <alignment horizontal="right" vertical="center"/>
      <protection hidden="1"/>
    </xf>
    <xf numFmtId="0" fontId="8" fillId="48" borderId="4" xfId="0" applyFont="1" applyFill="1" applyBorder="1" applyAlignment="1" applyProtection="1">
      <alignment horizontal="right"/>
    </xf>
    <xf numFmtId="0" fontId="41" fillId="48" borderId="0" xfId="0" applyFont="1" applyFill="1" applyBorder="1" applyAlignment="1" applyProtection="1">
      <alignment horizontal="right" vertical="center"/>
      <protection hidden="1"/>
    </xf>
    <xf numFmtId="0" fontId="7" fillId="48" borderId="0" xfId="0" applyFont="1" applyFill="1" applyBorder="1" applyProtection="1"/>
    <xf numFmtId="0" fontId="0" fillId="48" borderId="0" xfId="0" applyFill="1" applyProtection="1"/>
    <xf numFmtId="0" fontId="10" fillId="48" borderId="0" xfId="0" applyFont="1" applyFill="1" applyBorder="1" applyProtection="1"/>
    <xf numFmtId="0" fontId="13" fillId="48" borderId="0" xfId="0" applyFont="1" applyFill="1" applyBorder="1" applyAlignment="1" applyProtection="1">
      <alignment horizontal="right"/>
      <protection hidden="1"/>
    </xf>
    <xf numFmtId="0" fontId="13" fillId="48" borderId="0" xfId="0" applyFont="1" applyFill="1" applyBorder="1" applyAlignment="1" applyProtection="1">
      <alignment horizontal="right" vertical="center"/>
      <protection hidden="1"/>
    </xf>
    <xf numFmtId="0" fontId="10" fillId="48" borderId="18" xfId="0" applyFont="1" applyFill="1" applyBorder="1" applyAlignment="1" applyProtection="1">
      <alignment vertical="center"/>
    </xf>
    <xf numFmtId="0" fontId="0" fillId="48" borderId="18" xfId="0" applyFill="1" applyBorder="1" applyAlignment="1" applyProtection="1">
      <alignment vertical="center"/>
    </xf>
    <xf numFmtId="0" fontId="7" fillId="48" borderId="0" xfId="0" applyFont="1" applyFill="1" applyBorder="1" applyAlignment="1" applyProtection="1">
      <alignment horizontal="left" vertical="center"/>
      <protection locked="0"/>
    </xf>
    <xf numFmtId="0" fontId="7" fillId="48" borderId="0" xfId="0" applyFont="1" applyFill="1" applyBorder="1" applyAlignment="1" applyProtection="1">
      <alignment vertical="center"/>
      <protection locked="0"/>
    </xf>
    <xf numFmtId="0" fontId="10" fillId="48" borderId="0" xfId="0" applyFont="1" applyFill="1" applyBorder="1" applyAlignment="1" applyProtection="1">
      <alignment vertical="center"/>
      <protection locked="0"/>
    </xf>
    <xf numFmtId="0" fontId="8" fillId="48" borderId="4" xfId="0" applyFont="1" applyFill="1" applyBorder="1" applyAlignment="1" applyProtection="1">
      <alignment horizontal="right" vertical="center" wrapText="1"/>
    </xf>
    <xf numFmtId="0" fontId="14" fillId="48" borderId="0" xfId="0" applyFont="1" applyFill="1" applyBorder="1" applyAlignment="1" applyProtection="1">
      <alignment vertical="center"/>
    </xf>
    <xf numFmtId="0" fontId="20" fillId="48" borderId="0" xfId="0" applyFont="1" applyFill="1" applyBorder="1" applyAlignment="1" applyProtection="1">
      <alignment horizontal="right" vertical="center"/>
    </xf>
    <xf numFmtId="0" fontId="13" fillId="48" borderId="0" xfId="0" applyFont="1" applyFill="1" applyBorder="1" applyAlignment="1" applyProtection="1">
      <alignment horizontal="right" vertical="center"/>
    </xf>
    <xf numFmtId="0" fontId="8" fillId="48" borderId="4" xfId="0" applyFont="1" applyFill="1" applyBorder="1" applyAlignment="1" applyProtection="1">
      <alignment horizontal="right" vertical="center" wrapText="1"/>
      <protection hidden="1"/>
    </xf>
    <xf numFmtId="0" fontId="13" fillId="48" borderId="4" xfId="0" applyFont="1" applyFill="1" applyBorder="1" applyAlignment="1" applyProtection="1">
      <alignment horizontal="left" vertical="center"/>
      <protection hidden="1"/>
    </xf>
    <xf numFmtId="0" fontId="8" fillId="48" borderId="0" xfId="0" applyFont="1" applyFill="1" applyBorder="1" applyAlignment="1" applyProtection="1">
      <alignment vertical="center"/>
    </xf>
    <xf numFmtId="0" fontId="0" fillId="48" borderId="0" xfId="0" applyFill="1" applyBorder="1" applyAlignment="1" applyProtection="1">
      <alignment vertical="center"/>
    </xf>
    <xf numFmtId="0" fontId="46" fillId="48" borderId="0" xfId="0" applyFont="1" applyFill="1" applyBorder="1" applyAlignment="1" applyProtection="1">
      <alignment vertical="center"/>
      <protection hidden="1"/>
    </xf>
    <xf numFmtId="0" fontId="7" fillId="48" borderId="4" xfId="0" applyFont="1" applyFill="1" applyBorder="1" applyAlignment="1" applyProtection="1">
      <alignment vertical="center"/>
      <protection hidden="1"/>
    </xf>
    <xf numFmtId="0" fontId="8" fillId="48" borderId="4" xfId="0" applyFont="1" applyFill="1" applyBorder="1" applyAlignment="1" applyProtection="1">
      <alignment horizontal="right"/>
      <protection hidden="1"/>
    </xf>
    <xf numFmtId="166" fontId="7" fillId="48" borderId="0" xfId="0" applyNumberFormat="1" applyFont="1" applyFill="1" applyBorder="1" applyAlignment="1" applyProtection="1">
      <alignment horizontal="center"/>
      <protection locked="0"/>
    </xf>
    <xf numFmtId="166" fontId="44" fillId="48" borderId="0" xfId="0" applyNumberFormat="1" applyFont="1" applyFill="1" applyBorder="1" applyAlignment="1" applyProtection="1">
      <alignment horizontal="left"/>
      <protection hidden="1"/>
    </xf>
    <xf numFmtId="0" fontId="45" fillId="48" borderId="0" xfId="0" applyFont="1" applyFill="1" applyBorder="1" applyProtection="1">
      <protection hidden="1"/>
    </xf>
    <xf numFmtId="0" fontId="0" fillId="48" borderId="0" xfId="0" applyFill="1" applyBorder="1"/>
    <xf numFmtId="0" fontId="65" fillId="48" borderId="0" xfId="0" applyFont="1" applyFill="1" applyBorder="1" applyAlignment="1" applyProtection="1">
      <alignment horizontal="right"/>
      <protection hidden="1"/>
    </xf>
    <xf numFmtId="0" fontId="8" fillId="48" borderId="0" xfId="0" applyFont="1" applyFill="1" applyBorder="1" applyAlignment="1" applyProtection="1">
      <alignment horizontal="center"/>
      <protection locked="0"/>
    </xf>
    <xf numFmtId="0" fontId="8" fillId="48" borderId="0" xfId="0" applyFont="1" applyFill="1" applyBorder="1" applyAlignment="1" applyProtection="1">
      <alignment vertical="center"/>
      <protection hidden="1"/>
    </xf>
    <xf numFmtId="0" fontId="8" fillId="48" borderId="0" xfId="0" applyFont="1" applyFill="1" applyBorder="1" applyProtection="1">
      <protection hidden="1"/>
    </xf>
    <xf numFmtId="165" fontId="7" fillId="48" borderId="0" xfId="1" applyNumberFormat="1" applyFont="1" applyFill="1" applyBorder="1" applyAlignment="1" applyProtection="1">
      <alignment vertical="center"/>
    </xf>
    <xf numFmtId="0" fontId="8" fillId="48" borderId="0" xfId="0" applyFont="1" applyFill="1" applyBorder="1" applyProtection="1"/>
    <xf numFmtId="0" fontId="8" fillId="48" borderId="0" xfId="0" applyFont="1" applyFill="1" applyBorder="1" applyAlignment="1" applyProtection="1">
      <alignment horizontal="right"/>
      <protection hidden="1"/>
    </xf>
    <xf numFmtId="165" fontId="8" fillId="48" borderId="0" xfId="0" applyNumberFormat="1" applyFont="1" applyFill="1" applyBorder="1" applyAlignment="1" applyProtection="1">
      <alignment horizontal="center"/>
      <protection hidden="1"/>
    </xf>
    <xf numFmtId="165" fontId="8" fillId="48" borderId="0" xfId="0" applyNumberFormat="1" applyFont="1" applyFill="1" applyBorder="1" applyAlignment="1" applyProtection="1">
      <protection hidden="1"/>
    </xf>
    <xf numFmtId="0" fontId="8" fillId="48" borderId="4" xfId="0" applyFont="1" applyFill="1" applyBorder="1" applyAlignment="1">
      <alignment vertical="center"/>
    </xf>
    <xf numFmtId="0" fontId="43" fillId="48" borderId="0" xfId="0" applyFont="1" applyFill="1" applyBorder="1" applyAlignment="1">
      <alignment vertical="center"/>
    </xf>
    <xf numFmtId="2" fontId="8" fillId="48" borderId="0" xfId="0" applyNumberFormat="1" applyFont="1" applyFill="1" applyBorder="1" applyAlignment="1" applyProtection="1">
      <alignment horizontal="center"/>
      <protection locked="0"/>
    </xf>
    <xf numFmtId="2" fontId="66" fillId="48" borderId="0" xfId="0" applyNumberFormat="1" applyFont="1" applyFill="1" applyBorder="1" applyAlignment="1" applyProtection="1">
      <protection hidden="1"/>
    </xf>
    <xf numFmtId="0" fontId="8" fillId="48" borderId="0" xfId="0" applyFont="1" applyFill="1" applyBorder="1"/>
    <xf numFmtId="2" fontId="8" fillId="48" borderId="0" xfId="0" applyNumberFormat="1" applyFont="1" applyFill="1" applyBorder="1" applyAlignment="1" applyProtection="1">
      <protection locked="0"/>
    </xf>
    <xf numFmtId="0" fontId="0" fillId="48" borderId="4" xfId="0" applyFill="1" applyBorder="1" applyProtection="1">
      <protection hidden="1"/>
    </xf>
    <xf numFmtId="0" fontId="8" fillId="48" borderId="12" xfId="0" applyFont="1" applyFill="1" applyBorder="1" applyAlignment="1" applyProtection="1">
      <alignment horizontal="right" vertical="center"/>
      <protection hidden="1"/>
    </xf>
    <xf numFmtId="0" fontId="69" fillId="48" borderId="4" xfId="0" applyFont="1" applyFill="1" applyBorder="1" applyAlignment="1">
      <alignment vertical="center"/>
    </xf>
    <xf numFmtId="0" fontId="17" fillId="48" borderId="0" xfId="6" applyFill="1" applyBorder="1"/>
    <xf numFmtId="0" fontId="7" fillId="49" borderId="18" xfId="0" applyFont="1" applyFill="1" applyBorder="1" applyAlignment="1" applyProtection="1">
      <alignment vertical="center"/>
      <protection locked="0"/>
    </xf>
    <xf numFmtId="0" fontId="64" fillId="48" borderId="4" xfId="0" applyFont="1" applyFill="1" applyBorder="1" applyAlignment="1" applyProtection="1">
      <alignment horizontal="right"/>
      <protection hidden="1"/>
    </xf>
    <xf numFmtId="0" fontId="64" fillId="48" borderId="0" xfId="0" applyFont="1" applyFill="1" applyBorder="1" applyAlignment="1" applyProtection="1">
      <alignment horizontal="right"/>
    </xf>
    <xf numFmtId="0" fontId="64" fillId="48" borderId="0" xfId="0" applyFont="1" applyFill="1" applyBorder="1" applyAlignment="1" applyProtection="1">
      <alignment horizontal="right"/>
      <protection hidden="1"/>
    </xf>
    <xf numFmtId="0" fontId="43" fillId="48" borderId="0" xfId="0" applyFont="1" applyFill="1" applyBorder="1" applyAlignment="1" applyProtection="1">
      <alignment horizontal="right"/>
    </xf>
    <xf numFmtId="0" fontId="8" fillId="48" borderId="4" xfId="0" applyFont="1" applyFill="1" applyBorder="1" applyAlignment="1">
      <alignment horizontal="right" vertical="center" wrapText="1"/>
    </xf>
    <xf numFmtId="0" fontId="8" fillId="48" borderId="4" xfId="0" applyFont="1" applyFill="1" applyBorder="1" applyAlignment="1">
      <alignment horizontal="right"/>
    </xf>
    <xf numFmtId="0" fontId="70" fillId="48" borderId="4" xfId="0" applyFont="1" applyFill="1" applyBorder="1"/>
    <xf numFmtId="0" fontId="70" fillId="48" borderId="4" xfId="0" applyFont="1" applyFill="1" applyBorder="1" applyAlignment="1">
      <alignment vertical="top"/>
    </xf>
    <xf numFmtId="0" fontId="8" fillId="48" borderId="4" xfId="0" applyFont="1" applyFill="1" applyBorder="1" applyAlignment="1" applyProtection="1">
      <alignment horizontal="left" vertical="center"/>
      <protection hidden="1"/>
    </xf>
    <xf numFmtId="0" fontId="13" fillId="48" borderId="0" xfId="0" applyFont="1" applyFill="1" applyBorder="1" applyAlignment="1" applyProtection="1">
      <alignment horizontal="right" vertical="top"/>
      <protection hidden="1"/>
    </xf>
    <xf numFmtId="0" fontId="48" fillId="48" borderId="0" xfId="0" applyFont="1" applyFill="1" applyBorder="1" applyAlignment="1" applyProtection="1">
      <alignment horizontal="right" vertical="center"/>
      <protection hidden="1"/>
    </xf>
    <xf numFmtId="0" fontId="0" fillId="48" borderId="0" xfId="0" applyFill="1" applyBorder="1" applyAlignment="1" applyProtection="1">
      <alignment horizontal="center" vertical="center"/>
      <protection locked="0"/>
    </xf>
    <xf numFmtId="0" fontId="16" fillId="48" borderId="0" xfId="0" applyFont="1" applyFill="1" applyBorder="1" applyAlignment="1" applyProtection="1">
      <alignment horizontal="left" vertical="center"/>
    </xf>
    <xf numFmtId="0" fontId="7" fillId="48" borderId="0" xfId="0" applyFont="1" applyFill="1" applyBorder="1" applyAlignment="1" applyProtection="1">
      <alignment horizontal="left"/>
    </xf>
    <xf numFmtId="0" fontId="8" fillId="48" borderId="4" xfId="0" applyFont="1" applyFill="1" applyBorder="1" applyAlignment="1" applyProtection="1">
      <alignment horizontal="right" vertical="center"/>
      <protection hidden="1"/>
    </xf>
    <xf numFmtId="0" fontId="7" fillId="48" borderId="0" xfId="0" applyFont="1" applyFill="1" applyBorder="1" applyAlignment="1" applyProtection="1">
      <alignment horizontal="center" vertical="center"/>
      <protection locked="0"/>
    </xf>
    <xf numFmtId="0" fontId="10" fillId="48" borderId="0" xfId="0" applyFont="1" applyFill="1" applyBorder="1" applyAlignment="1" applyProtection="1">
      <alignment vertical="top" wrapText="1"/>
    </xf>
    <xf numFmtId="0" fontId="52" fillId="48" borderId="0" xfId="0" applyFont="1" applyFill="1" applyBorder="1" applyAlignment="1" applyProtection="1">
      <alignment vertical="center"/>
      <protection hidden="1"/>
    </xf>
    <xf numFmtId="0" fontId="7" fillId="48" borderId="0" xfId="0" applyFont="1" applyFill="1" applyBorder="1" applyAlignment="1" applyProtection="1">
      <alignment horizontal="center"/>
      <protection hidden="1"/>
    </xf>
    <xf numFmtId="0" fontId="52" fillId="48" borderId="0" xfId="0" applyFont="1" applyFill="1" applyBorder="1" applyAlignment="1" applyProtection="1">
      <alignment horizontal="right" vertical="top"/>
      <protection hidden="1"/>
    </xf>
    <xf numFmtId="0" fontId="7" fillId="48" borderId="0" xfId="0" applyFont="1" applyFill="1" applyBorder="1" applyAlignment="1" applyProtection="1">
      <alignment horizontal="center" vertical="center"/>
    </xf>
    <xf numFmtId="0" fontId="51" fillId="48" borderId="0" xfId="0" applyFont="1" applyFill="1" applyBorder="1" applyAlignment="1" applyProtection="1">
      <alignment horizontal="right" vertical="center"/>
      <protection hidden="1"/>
    </xf>
    <xf numFmtId="0" fontId="51" fillId="48" borderId="0" xfId="0" applyFont="1" applyFill="1" applyBorder="1" applyAlignment="1" applyProtection="1">
      <alignment horizontal="right" vertical="center" wrapText="1"/>
      <protection hidden="1"/>
    </xf>
    <xf numFmtId="0" fontId="51" fillId="48" borderId="13" xfId="0" applyFont="1" applyFill="1" applyBorder="1" applyAlignment="1" applyProtection="1">
      <alignment horizontal="right" vertical="center" wrapText="1"/>
      <protection hidden="1"/>
    </xf>
    <xf numFmtId="0" fontId="7" fillId="48" borderId="0" xfId="0" applyFont="1" applyFill="1" applyBorder="1" applyAlignment="1" applyProtection="1">
      <alignment vertical="center"/>
      <protection hidden="1"/>
    </xf>
    <xf numFmtId="0" fontId="7" fillId="48" borderId="9" xfId="0" applyFont="1" applyFill="1" applyBorder="1" applyAlignment="1" applyProtection="1">
      <alignment vertical="center"/>
    </xf>
    <xf numFmtId="0" fontId="0" fillId="48" borderId="0" xfId="0" applyFill="1" applyBorder="1" applyAlignment="1" applyProtection="1">
      <alignment horizontal="center" vertical="center"/>
      <protection hidden="1"/>
    </xf>
    <xf numFmtId="0" fontId="0" fillId="48" borderId="0" xfId="0" applyFill="1" applyBorder="1" applyAlignment="1" applyProtection="1">
      <alignment horizontal="center"/>
      <protection locked="0"/>
    </xf>
    <xf numFmtId="0" fontId="68" fillId="48" borderId="0" xfId="0" applyFont="1" applyFill="1" applyBorder="1" applyProtection="1">
      <protection hidden="1"/>
    </xf>
    <xf numFmtId="0" fontId="14" fillId="48" borderId="0" xfId="0" applyFont="1" applyFill="1" applyBorder="1" applyAlignment="1" applyProtection="1">
      <alignment horizontal="center" vertical="center"/>
    </xf>
    <xf numFmtId="0" fontId="13" fillId="48" borderId="0" xfId="0" applyFont="1" applyFill="1" applyBorder="1" applyAlignment="1" applyProtection="1">
      <protection hidden="1"/>
    </xf>
    <xf numFmtId="0" fontId="11" fillId="48" borderId="0" xfId="0" applyFont="1" applyFill="1" applyBorder="1" applyProtection="1"/>
    <xf numFmtId="0" fontId="0" fillId="48" borderId="0" xfId="0" applyFill="1" applyBorder="1" applyAlignment="1" applyProtection="1">
      <alignment horizontal="center" vertical="center"/>
    </xf>
    <xf numFmtId="0" fontId="8" fillId="48" borderId="0" xfId="0" applyFont="1" applyFill="1" applyBorder="1" applyAlignment="1">
      <alignment horizontal="right"/>
    </xf>
    <xf numFmtId="0" fontId="53" fillId="48" borderId="4" xfId="0" applyFont="1" applyFill="1" applyBorder="1" applyAlignment="1" applyProtection="1">
      <alignment horizontal="right" vertical="center"/>
    </xf>
    <xf numFmtId="0" fontId="50" fillId="48" borderId="0" xfId="0" applyFont="1" applyFill="1" applyBorder="1" applyAlignment="1" applyProtection="1">
      <alignment vertical="center"/>
      <protection hidden="1"/>
    </xf>
    <xf numFmtId="0" fontId="6" fillId="48" borderId="4" xfId="0" applyFont="1" applyFill="1" applyBorder="1" applyProtection="1"/>
    <xf numFmtId="0" fontId="6" fillId="48" borderId="0" xfId="0" applyFont="1" applyFill="1" applyBorder="1" applyProtection="1"/>
    <xf numFmtId="0" fontId="13" fillId="48" borderId="0" xfId="0" applyFont="1" applyFill="1" applyBorder="1" applyProtection="1"/>
    <xf numFmtId="0" fontId="6" fillId="48" borderId="0" xfId="0" applyFont="1" applyFill="1" applyBorder="1" applyAlignment="1" applyProtection="1">
      <alignment horizontal="center" vertical="center"/>
      <protection locked="0"/>
    </xf>
    <xf numFmtId="0" fontId="0" fillId="48" borderId="4" xfId="0" applyFill="1" applyBorder="1"/>
    <xf numFmtId="0" fontId="0" fillId="48" borderId="6" xfId="0" applyFill="1" applyBorder="1"/>
    <xf numFmtId="0" fontId="0" fillId="48" borderId="18" xfId="0" applyFill="1" applyBorder="1"/>
    <xf numFmtId="0" fontId="63" fillId="48" borderId="0" xfId="0" applyFont="1" applyFill="1" applyBorder="1" applyAlignment="1">
      <alignment vertical="center" wrapText="1"/>
    </xf>
    <xf numFmtId="0" fontId="10" fillId="48" borderId="0" xfId="0" applyFont="1" applyFill="1" applyBorder="1" applyAlignment="1" applyProtection="1">
      <alignment vertical="top" wrapText="1"/>
      <protection locked="0"/>
    </xf>
    <xf numFmtId="0" fontId="14" fillId="48" borderId="0" xfId="0" applyFont="1" applyFill="1" applyBorder="1" applyAlignment="1">
      <alignment horizontal="center"/>
    </xf>
    <xf numFmtId="0" fontId="13" fillId="48" borderId="0" xfId="0" applyFont="1" applyFill="1" applyBorder="1" applyAlignment="1">
      <alignment horizontal="right"/>
    </xf>
    <xf numFmtId="0" fontId="7" fillId="48" borderId="0" xfId="0" applyFont="1" applyFill="1" applyBorder="1" applyAlignment="1">
      <alignment horizontal="center"/>
    </xf>
    <xf numFmtId="0" fontId="49" fillId="48" borderId="4" xfId="0" applyFont="1" applyFill="1" applyBorder="1" applyAlignment="1">
      <alignment vertical="center"/>
    </xf>
    <xf numFmtId="0" fontId="49" fillId="48" borderId="0" xfId="0" applyFont="1" applyFill="1" applyBorder="1" applyAlignment="1">
      <alignment vertical="center"/>
    </xf>
    <xf numFmtId="0" fontId="2" fillId="48" borderId="0" xfId="0" applyFont="1" applyFill="1" applyBorder="1" applyAlignment="1"/>
    <xf numFmtId="0" fontId="7" fillId="48" borderId="0" xfId="0" applyFont="1" applyFill="1" applyBorder="1" applyAlignment="1" applyProtection="1">
      <alignment vertical="top" wrapText="1"/>
      <protection hidden="1"/>
    </xf>
    <xf numFmtId="0" fontId="0" fillId="48" borderId="0" xfId="0" applyFill="1" applyBorder="1" applyAlignment="1" applyProtection="1">
      <protection hidden="1"/>
    </xf>
    <xf numFmtId="0" fontId="21" fillId="48" borderId="0" xfId="0" applyFont="1" applyFill="1" applyBorder="1" applyAlignment="1" applyProtection="1">
      <alignment vertical="top"/>
      <protection hidden="1"/>
    </xf>
    <xf numFmtId="0" fontId="6" fillId="48" borderId="0" xfId="0" applyFont="1" applyFill="1" applyBorder="1" applyAlignment="1" applyProtection="1">
      <alignment horizontal="left"/>
      <protection hidden="1"/>
    </xf>
    <xf numFmtId="0" fontId="3" fillId="48" borderId="0" xfId="0" applyFont="1" applyFill="1" applyBorder="1" applyAlignment="1" applyProtection="1">
      <alignment vertical="center"/>
      <protection hidden="1"/>
    </xf>
    <xf numFmtId="0" fontId="6" fillId="48" borderId="38" xfId="0" applyFont="1" applyFill="1" applyBorder="1" applyAlignment="1"/>
    <xf numFmtId="0" fontId="2" fillId="48" borderId="15" xfId="0" applyFont="1" applyFill="1" applyBorder="1" applyAlignment="1"/>
    <xf numFmtId="0" fontId="7" fillId="48" borderId="0" xfId="0" applyFont="1" applyFill="1" applyBorder="1" applyAlignment="1">
      <alignment vertical="center" wrapText="1"/>
    </xf>
    <xf numFmtId="0" fontId="6" fillId="48" borderId="4" xfId="0" applyFont="1" applyFill="1" applyBorder="1"/>
    <xf numFmtId="0" fontId="7" fillId="48" borderId="0" xfId="0" applyFont="1" applyFill="1" applyBorder="1" applyAlignment="1">
      <alignment horizontal="left"/>
    </xf>
    <xf numFmtId="0" fontId="7" fillId="48" borderId="0" xfId="0" applyFont="1" applyFill="1" applyBorder="1" applyAlignment="1" applyProtection="1">
      <alignment horizontal="center" vertical="center"/>
      <protection hidden="1"/>
    </xf>
    <xf numFmtId="0" fontId="7" fillId="48" borderId="0" xfId="0" applyFont="1" applyFill="1" applyBorder="1"/>
    <xf numFmtId="0" fontId="6" fillId="48" borderId="4" xfId="0" applyFont="1" applyFill="1" applyBorder="1" applyAlignment="1">
      <alignment horizontal="left"/>
    </xf>
    <xf numFmtId="0" fontId="13" fillId="48" borderId="6" xfId="0" applyFont="1" applyFill="1" applyBorder="1" applyAlignment="1" applyProtection="1">
      <alignment horizontal="right"/>
      <protection hidden="1"/>
    </xf>
    <xf numFmtId="0" fontId="21" fillId="48" borderId="18" xfId="0" applyFont="1" applyFill="1" applyBorder="1" applyProtection="1">
      <protection hidden="1"/>
    </xf>
    <xf numFmtId="0" fontId="9" fillId="48" borderId="18" xfId="0" applyFont="1" applyFill="1" applyBorder="1" applyAlignment="1" applyProtection="1">
      <alignment vertical="center"/>
      <protection hidden="1"/>
    </xf>
    <xf numFmtId="0" fontId="43" fillId="48" borderId="0" xfId="0" applyFont="1" applyFill="1" applyBorder="1" applyAlignment="1" applyProtection="1">
      <alignment horizontal="right"/>
      <protection hidden="1"/>
    </xf>
    <xf numFmtId="0" fontId="7" fillId="48" borderId="0" xfId="0" applyFont="1" applyFill="1" applyBorder="1" applyAlignment="1" applyProtection="1">
      <protection hidden="1"/>
    </xf>
    <xf numFmtId="0" fontId="13" fillId="48" borderId="4" xfId="0" applyFont="1" applyFill="1" applyBorder="1" applyAlignment="1" applyProtection="1">
      <alignment horizontal="right"/>
      <protection hidden="1"/>
    </xf>
    <xf numFmtId="167" fontId="7" fillId="48" borderId="0" xfId="0" applyNumberFormat="1" applyFont="1" applyFill="1" applyBorder="1" applyAlignment="1" applyProtection="1">
      <protection hidden="1"/>
    </xf>
    <xf numFmtId="0" fontId="5" fillId="48" borderId="4" xfId="0" applyFont="1" applyFill="1" applyBorder="1" applyProtection="1">
      <protection hidden="1"/>
    </xf>
    <xf numFmtId="0" fontId="7" fillId="48" borderId="0" xfId="0" applyFont="1" applyFill="1" applyBorder="1" applyAlignment="1" applyProtection="1">
      <alignment horizontal="center" vertical="center" wrapText="1"/>
      <protection hidden="1"/>
    </xf>
    <xf numFmtId="0" fontId="59" fillId="48" borderId="4" xfId="0" applyFont="1" applyFill="1" applyBorder="1" applyAlignment="1" applyProtection="1">
      <alignment horizontal="right"/>
      <protection hidden="1"/>
    </xf>
    <xf numFmtId="0" fontId="5" fillId="48" borderId="0" xfId="0" applyFont="1" applyFill="1" applyBorder="1" applyProtection="1">
      <protection hidden="1"/>
    </xf>
    <xf numFmtId="0" fontId="5" fillId="48" borderId="0" xfId="0" applyFont="1" applyFill="1" applyBorder="1"/>
    <xf numFmtId="0" fontId="16" fillId="48" borderId="0" xfId="0" applyFont="1" applyFill="1" applyBorder="1" applyAlignment="1" applyProtection="1">
      <alignment horizontal="right"/>
      <protection hidden="1"/>
    </xf>
    <xf numFmtId="0" fontId="13" fillId="48" borderId="4" xfId="0" applyFont="1" applyFill="1" applyBorder="1" applyAlignment="1" applyProtection="1">
      <alignment vertical="center"/>
      <protection hidden="1"/>
    </xf>
    <xf numFmtId="0" fontId="38" fillId="48" borderId="0" xfId="0" applyFont="1" applyFill="1" applyBorder="1" applyAlignment="1" applyProtection="1">
      <alignment horizontal="left" vertical="center"/>
      <protection hidden="1"/>
    </xf>
    <xf numFmtId="0" fontId="7" fillId="48" borderId="0" xfId="0" applyFont="1" applyFill="1" applyBorder="1" applyAlignment="1" applyProtection="1">
      <alignment vertical="center" wrapText="1"/>
      <protection hidden="1"/>
    </xf>
    <xf numFmtId="0" fontId="13" fillId="48" borderId="4" xfId="0" applyFont="1" applyFill="1" applyBorder="1" applyAlignment="1" applyProtection="1">
      <alignment horizontal="right" vertical="center"/>
      <protection hidden="1"/>
    </xf>
    <xf numFmtId="0" fontId="7" fillId="48" borderId="0" xfId="0" applyFont="1" applyFill="1" applyBorder="1" applyAlignment="1" applyProtection="1">
      <alignment horizontal="left" vertical="center"/>
      <protection hidden="1"/>
    </xf>
    <xf numFmtId="0" fontId="7" fillId="48" borderId="9" xfId="0" applyFont="1" applyFill="1" applyBorder="1" applyAlignment="1" applyProtection="1">
      <alignment vertical="center" wrapText="1"/>
      <protection hidden="1"/>
    </xf>
    <xf numFmtId="0" fontId="36" fillId="48" borderId="0" xfId="0" applyFont="1" applyFill="1" applyBorder="1" applyAlignment="1">
      <alignment horizontal="center" vertical="center" wrapText="1"/>
    </xf>
    <xf numFmtId="0" fontId="8" fillId="48" borderId="0" xfId="0" applyFont="1" applyFill="1" applyBorder="1" applyAlignment="1">
      <alignment vertical="center"/>
    </xf>
    <xf numFmtId="0" fontId="13" fillId="48" borderId="4" xfId="0" applyFont="1" applyFill="1" applyBorder="1" applyAlignment="1">
      <alignment horizontal="right"/>
    </xf>
    <xf numFmtId="0" fontId="0" fillId="2" borderId="17" xfId="0" applyFill="1" applyBorder="1" applyAlignment="1">
      <alignment horizontal="center"/>
    </xf>
    <xf numFmtId="0" fontId="3" fillId="50" borderId="3" xfId="0" applyFont="1" applyFill="1" applyBorder="1" applyAlignment="1" applyProtection="1">
      <alignment vertical="center"/>
      <protection hidden="1"/>
    </xf>
    <xf numFmtId="0" fontId="3" fillId="50" borderId="19" xfId="0" applyFont="1" applyFill="1" applyBorder="1" applyAlignment="1" applyProtection="1">
      <alignment horizontal="center" vertical="center"/>
      <protection hidden="1"/>
    </xf>
    <xf numFmtId="0" fontId="3" fillId="50" borderId="4" xfId="0" applyFont="1" applyFill="1" applyBorder="1" applyAlignment="1" applyProtection="1">
      <alignment vertical="center"/>
      <protection hidden="1"/>
    </xf>
    <xf numFmtId="0" fontId="3" fillId="50" borderId="0" xfId="0" applyFont="1" applyFill="1" applyBorder="1" applyAlignment="1" applyProtection="1">
      <alignment vertical="center"/>
      <protection hidden="1"/>
    </xf>
    <xf numFmtId="0" fontId="0" fillId="50" borderId="4" xfId="0" applyFill="1" applyBorder="1" applyProtection="1">
      <protection hidden="1"/>
    </xf>
    <xf numFmtId="0" fontId="0" fillId="50" borderId="0" xfId="0" applyFill="1" applyBorder="1" applyProtection="1">
      <protection hidden="1"/>
    </xf>
    <xf numFmtId="0" fontId="7" fillId="50" borderId="4" xfId="0" applyFont="1" applyFill="1" applyBorder="1" applyAlignment="1" applyProtection="1">
      <alignment horizontal="center" vertical="center" wrapText="1"/>
      <protection hidden="1"/>
    </xf>
    <xf numFmtId="0" fontId="7" fillId="50" borderId="0" xfId="0" applyFont="1" applyFill="1" applyBorder="1" applyAlignment="1" applyProtection="1">
      <alignment horizontal="center" vertical="center" wrapText="1"/>
      <protection hidden="1"/>
    </xf>
    <xf numFmtId="0" fontId="7" fillId="50" borderId="4" xfId="0" applyFont="1" applyFill="1" applyBorder="1" applyAlignment="1" applyProtection="1">
      <alignment horizontal="center"/>
      <protection hidden="1"/>
    </xf>
    <xf numFmtId="0" fontId="7" fillId="50" borderId="0" xfId="0" applyFont="1" applyFill="1" applyBorder="1" applyAlignment="1" applyProtection="1">
      <alignment horizontal="center"/>
      <protection hidden="1"/>
    </xf>
    <xf numFmtId="0" fontId="0" fillId="50" borderId="4" xfId="0" applyFill="1" applyBorder="1" applyAlignment="1" applyProtection="1">
      <alignment vertical="center"/>
      <protection hidden="1"/>
    </xf>
    <xf numFmtId="0" fontId="0" fillId="50" borderId="0" xfId="0" applyFill="1" applyBorder="1" applyAlignment="1" applyProtection="1">
      <alignment vertical="center"/>
      <protection hidden="1"/>
    </xf>
    <xf numFmtId="0" fontId="7" fillId="50" borderId="4" xfId="0" applyFont="1" applyFill="1" applyBorder="1" applyAlignment="1" applyProtection="1">
      <alignment vertical="center"/>
      <protection hidden="1"/>
    </xf>
    <xf numFmtId="0" fontId="7" fillId="50" borderId="0" xfId="0" applyFont="1" applyFill="1" applyBorder="1" applyAlignment="1" applyProtection="1">
      <alignment vertical="center"/>
      <protection hidden="1"/>
    </xf>
    <xf numFmtId="0" fontId="7" fillId="50" borderId="4" xfId="0" applyFont="1" applyFill="1" applyBorder="1" applyAlignment="1" applyProtection="1">
      <alignment vertical="top" wrapText="1"/>
      <protection hidden="1"/>
    </xf>
    <xf numFmtId="0" fontId="7" fillId="50" borderId="0" xfId="0" applyFont="1" applyFill="1" applyBorder="1" applyAlignment="1" applyProtection="1">
      <alignment vertical="top" wrapText="1"/>
      <protection hidden="1"/>
    </xf>
    <xf numFmtId="0" fontId="7" fillId="50" borderId="4" xfId="0" applyFont="1" applyFill="1" applyBorder="1" applyAlignment="1" applyProtection="1">
      <alignment horizontal="left" vertical="top" wrapText="1"/>
      <protection hidden="1"/>
    </xf>
    <xf numFmtId="0" fontId="7" fillId="50" borderId="0" xfId="0" applyFont="1" applyFill="1" applyBorder="1" applyAlignment="1" applyProtection="1">
      <alignment horizontal="left" vertical="top" wrapText="1"/>
      <protection hidden="1"/>
    </xf>
    <xf numFmtId="0" fontId="14" fillId="50" borderId="4" xfId="0" applyFont="1" applyFill="1" applyBorder="1" applyAlignment="1" applyProtection="1">
      <alignment vertical="top" wrapText="1"/>
      <protection hidden="1"/>
    </xf>
    <xf numFmtId="0" fontId="14" fillId="50" borderId="0" xfId="0" applyFont="1" applyFill="1" applyBorder="1" applyAlignment="1" applyProtection="1">
      <alignment vertical="top" wrapText="1"/>
      <protection hidden="1"/>
    </xf>
    <xf numFmtId="0" fontId="3" fillId="50" borderId="4" xfId="0" applyFont="1" applyFill="1" applyBorder="1" applyAlignment="1" applyProtection="1">
      <alignment horizontal="center" vertical="center"/>
      <protection hidden="1"/>
    </xf>
    <xf numFmtId="0" fontId="3" fillId="50" borderId="0" xfId="0" applyFont="1" applyFill="1" applyBorder="1" applyAlignment="1" applyProtection="1">
      <alignment horizontal="center" vertical="center"/>
      <protection hidden="1"/>
    </xf>
    <xf numFmtId="0" fontId="0" fillId="50" borderId="4" xfId="0" applyFill="1" applyBorder="1" applyAlignment="1" applyProtection="1">
      <protection hidden="1"/>
    </xf>
    <xf numFmtId="0" fontId="0" fillId="50" borderId="0" xfId="0" applyFill="1" applyBorder="1" applyAlignment="1" applyProtection="1">
      <protection hidden="1"/>
    </xf>
    <xf numFmtId="0" fontId="7" fillId="50" borderId="4" xfId="0" applyFont="1" applyFill="1" applyBorder="1" applyAlignment="1" applyProtection="1">
      <protection hidden="1"/>
    </xf>
    <xf numFmtId="0" fontId="7" fillId="50" borderId="0" xfId="0" applyFont="1" applyFill="1" applyBorder="1" applyAlignment="1" applyProtection="1">
      <protection hidden="1"/>
    </xf>
    <xf numFmtId="0" fontId="0" fillId="50" borderId="6" xfId="0" applyFill="1" applyBorder="1" applyProtection="1">
      <protection hidden="1"/>
    </xf>
    <xf numFmtId="0" fontId="0" fillId="50" borderId="18" xfId="0" applyFill="1" applyBorder="1" applyProtection="1">
      <protection hidden="1"/>
    </xf>
    <xf numFmtId="0" fontId="0" fillId="50" borderId="0" xfId="0" applyFill="1" applyProtection="1">
      <protection hidden="1"/>
    </xf>
    <xf numFmtId="0" fontId="0" fillId="48" borderId="5" xfId="0" applyFill="1" applyBorder="1"/>
    <xf numFmtId="0" fontId="18" fillId="48" borderId="5" xfId="6" applyFont="1" applyFill="1" applyBorder="1" applyAlignment="1" applyProtection="1">
      <alignment vertical="center"/>
      <protection locked="0"/>
    </xf>
    <xf numFmtId="0" fontId="7" fillId="48" borderId="5" xfId="0" applyFont="1" applyFill="1" applyBorder="1" applyAlignment="1" applyProtection="1">
      <alignment vertical="top" wrapText="1"/>
      <protection locked="0"/>
    </xf>
    <xf numFmtId="0" fontId="0" fillId="48" borderId="5" xfId="0" applyFill="1" applyBorder="1" applyProtection="1"/>
    <xf numFmtId="0" fontId="0" fillId="48" borderId="7" xfId="0" applyFill="1" applyBorder="1" applyProtection="1"/>
    <xf numFmtId="0" fontId="9" fillId="46" borderId="9" xfId="0" applyFont="1" applyFill="1" applyBorder="1" applyAlignment="1">
      <alignment vertical="center"/>
    </xf>
    <xf numFmtId="0" fontId="40" fillId="46" borderId="3" xfId="0" applyFont="1" applyFill="1" applyBorder="1" applyAlignment="1">
      <alignment horizontal="left" vertical="center"/>
    </xf>
    <xf numFmtId="0" fontId="40" fillId="46" borderId="4" xfId="0" applyFont="1" applyFill="1" applyBorder="1" applyAlignment="1">
      <alignment horizontal="left" vertical="center"/>
    </xf>
    <xf numFmtId="0" fontId="49" fillId="46" borderId="0" xfId="0" applyFont="1" applyFill="1" applyBorder="1" applyAlignment="1">
      <alignment horizontal="center" vertical="center" wrapText="1"/>
    </xf>
    <xf numFmtId="0" fontId="49" fillId="46" borderId="6" xfId="0" applyFont="1" applyFill="1" applyBorder="1" applyAlignment="1">
      <alignment horizontal="center" vertical="center" wrapText="1"/>
    </xf>
    <xf numFmtId="0" fontId="49" fillId="46" borderId="18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right" vertical="center"/>
    </xf>
    <xf numFmtId="0" fontId="13" fillId="48" borderId="0" xfId="0" applyFont="1" applyFill="1" applyBorder="1" applyProtection="1">
      <protection hidden="1"/>
    </xf>
    <xf numFmtId="0" fontId="13" fillId="48" borderId="13" xfId="0" applyFont="1" applyFill="1" applyBorder="1" applyAlignment="1" applyProtection="1">
      <alignment horizontal="right" vertical="center"/>
      <protection hidden="1"/>
    </xf>
    <xf numFmtId="0" fontId="67" fillId="48" borderId="0" xfId="0" applyFont="1" applyFill="1" applyBorder="1" applyAlignment="1" applyProtection="1">
      <alignment horizontal="right" vertical="top"/>
      <protection hidden="1"/>
    </xf>
    <xf numFmtId="0" fontId="6" fillId="46" borderId="8" xfId="0" applyFont="1" applyFill="1" applyBorder="1" applyAlignment="1">
      <alignment vertical="center"/>
    </xf>
    <xf numFmtId="49" fontId="0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40" fillId="46" borderId="18" xfId="0" applyFont="1" applyFill="1" applyBorder="1" applyAlignment="1" applyProtection="1">
      <alignment horizontal="center"/>
      <protection hidden="1"/>
    </xf>
    <xf numFmtId="0" fontId="5" fillId="0" borderId="0" xfId="0" applyFont="1"/>
    <xf numFmtId="0" fontId="0" fillId="46" borderId="43" xfId="0" applyFill="1" applyBorder="1" applyProtection="1">
      <protection hidden="1"/>
    </xf>
    <xf numFmtId="0" fontId="7" fillId="46" borderId="43" xfId="0" applyFont="1" applyFill="1" applyBorder="1" applyProtection="1">
      <protection hidden="1"/>
    </xf>
    <xf numFmtId="0" fontId="19" fillId="45" borderId="1" xfId="0" applyFont="1" applyFill="1" applyBorder="1" applyAlignment="1" applyProtection="1">
      <alignment vertical="center"/>
      <protection hidden="1"/>
    </xf>
    <xf numFmtId="0" fontId="7" fillId="51" borderId="17" xfId="0" applyFont="1" applyFill="1" applyBorder="1" applyAlignment="1" applyProtection="1">
      <alignment horizontal="center" vertical="center"/>
      <protection hidden="1"/>
    </xf>
    <xf numFmtId="0" fontId="71" fillId="46" borderId="3" xfId="0" applyFont="1" applyFill="1" applyBorder="1" applyAlignment="1">
      <alignment horizontal="center" wrapText="1"/>
    </xf>
    <xf numFmtId="0" fontId="71" fillId="46" borderId="19" xfId="0" applyFont="1" applyFill="1" applyBorder="1" applyAlignment="1">
      <alignment horizontal="center" wrapText="1"/>
    </xf>
    <xf numFmtId="0" fontId="72" fillId="46" borderId="19" xfId="0" applyFont="1" applyFill="1" applyBorder="1" applyAlignment="1" applyProtection="1">
      <alignment horizontal="center" vertical="center"/>
      <protection hidden="1"/>
    </xf>
    <xf numFmtId="0" fontId="72" fillId="46" borderId="0" xfId="0" applyFont="1" applyFill="1" applyBorder="1" applyAlignment="1" applyProtection="1">
      <alignment horizontal="center" vertical="top"/>
      <protection hidden="1"/>
    </xf>
    <xf numFmtId="0" fontId="67" fillId="48" borderId="12" xfId="0" applyFont="1" applyFill="1" applyBorder="1" applyAlignment="1" applyProtection="1">
      <alignment horizontal="center" vertical="center" wrapText="1"/>
      <protection hidden="1"/>
    </xf>
    <xf numFmtId="0" fontId="43" fillId="48" borderId="0" xfId="0" applyFont="1" applyFill="1" applyBorder="1" applyAlignment="1" applyProtection="1">
      <alignment horizontal="center" vertical="center"/>
      <protection locked="0"/>
    </xf>
    <xf numFmtId="0" fontId="43" fillId="49" borderId="0" xfId="0" applyFont="1" applyFill="1" applyBorder="1" applyAlignment="1" applyProtection="1">
      <alignment horizontal="center" vertical="center"/>
      <protection locked="0"/>
    </xf>
    <xf numFmtId="0" fontId="13" fillId="46" borderId="0" xfId="0" quotePrefix="1" applyFont="1" applyFill="1" applyBorder="1" applyAlignment="1" applyProtection="1">
      <alignment horizontal="right"/>
      <protection hidden="1"/>
    </xf>
    <xf numFmtId="0" fontId="13" fillId="46" borderId="0" xfId="0" applyFont="1" applyFill="1" applyBorder="1" applyAlignment="1" applyProtection="1">
      <alignment horizontal="right"/>
      <protection hidden="1"/>
    </xf>
    <xf numFmtId="1" fontId="7" fillId="2" borderId="20" xfId="0" applyNumberFormat="1" applyFont="1" applyFill="1" applyBorder="1" applyAlignment="1" applyProtection="1">
      <alignment horizontal="center" vertical="center"/>
      <protection locked="0"/>
    </xf>
    <xf numFmtId="1" fontId="7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14" fillId="48" borderId="0" xfId="0" applyFont="1" applyFill="1" applyBorder="1" applyAlignment="1" applyProtection="1">
      <alignment horizontal="center" vertical="center"/>
      <protection locked="0"/>
    </xf>
    <xf numFmtId="0" fontId="49" fillId="45" borderId="1" xfId="0" applyFont="1" applyFill="1" applyBorder="1" applyAlignment="1" applyProtection="1">
      <alignment horizontal="left"/>
      <protection hidden="1"/>
    </xf>
    <xf numFmtId="0" fontId="49" fillId="45" borderId="2" xfId="0" applyFont="1" applyFill="1" applyBorder="1" applyAlignment="1" applyProtection="1">
      <alignment horizontal="left"/>
      <protection hidden="1"/>
    </xf>
    <xf numFmtId="0" fontId="8" fillId="2" borderId="1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 wrapText="1"/>
    </xf>
    <xf numFmtId="0" fontId="63" fillId="2" borderId="40" xfId="0" applyFont="1" applyFill="1" applyBorder="1" applyAlignment="1">
      <alignment horizontal="center" vertical="center" wrapText="1"/>
    </xf>
    <xf numFmtId="0" fontId="63" fillId="2" borderId="39" xfId="0" applyFont="1" applyFill="1" applyBorder="1" applyAlignment="1">
      <alignment horizontal="center" vertical="center" wrapText="1"/>
    </xf>
    <xf numFmtId="0" fontId="13" fillId="48" borderId="0" xfId="0" applyFont="1" applyFill="1" applyBorder="1" applyAlignment="1">
      <alignment horizontal="right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8" fillId="48" borderId="12" xfId="0" applyFont="1" applyFill="1" applyBorder="1" applyAlignment="1" applyProtection="1">
      <alignment horizontal="right" vertical="center"/>
      <protection hidden="1"/>
    </xf>
    <xf numFmtId="0" fontId="8" fillId="48" borderId="13" xfId="0" applyFont="1" applyFill="1" applyBorder="1" applyAlignment="1" applyProtection="1">
      <alignment horizontal="right" vertical="center"/>
      <protection hidden="1"/>
    </xf>
    <xf numFmtId="0" fontId="18" fillId="0" borderId="20" xfId="6" applyFont="1" applyBorder="1" applyAlignment="1" applyProtection="1">
      <alignment horizontal="left" vertical="center"/>
      <protection locked="0"/>
    </xf>
    <xf numFmtId="0" fontId="18" fillId="0" borderId="22" xfId="6" applyFont="1" applyBorder="1" applyAlignment="1" applyProtection="1">
      <alignment horizontal="left" vertical="center"/>
      <protection locked="0"/>
    </xf>
    <xf numFmtId="0" fontId="18" fillId="0" borderId="21" xfId="6" applyFont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56" fillId="45" borderId="2" xfId="6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 applyProtection="1">
      <alignment horizont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3" fillId="48" borderId="4" xfId="0" applyFont="1" applyFill="1" applyBorder="1" applyAlignment="1" applyProtection="1">
      <alignment horizontal="left"/>
      <protection hidden="1"/>
    </xf>
    <xf numFmtId="0" fontId="3" fillId="48" borderId="0" xfId="0" applyFont="1" applyFill="1" applyBorder="1" applyAlignment="1" applyProtection="1">
      <alignment horizontal="left"/>
      <protection hidden="1"/>
    </xf>
    <xf numFmtId="0" fontId="3" fillId="48" borderId="38" xfId="0" applyFont="1" applyFill="1" applyBorder="1" applyAlignment="1" applyProtection="1">
      <alignment horizontal="left"/>
      <protection hidden="1"/>
    </xf>
    <xf numFmtId="0" fontId="3" fillId="48" borderId="15" xfId="0" applyFont="1" applyFill="1" applyBorder="1" applyAlignment="1" applyProtection="1">
      <alignment horizontal="left"/>
      <protection hidden="1"/>
    </xf>
    <xf numFmtId="0" fontId="54" fillId="45" borderId="0" xfId="0" quotePrefix="1" applyFont="1" applyFill="1" applyBorder="1" applyAlignment="1" applyProtection="1">
      <alignment horizontal="right"/>
      <protection hidden="1"/>
    </xf>
    <xf numFmtId="0" fontId="54" fillId="45" borderId="0" xfId="0" applyFont="1" applyFill="1" applyBorder="1" applyAlignment="1" applyProtection="1">
      <alignment horizontal="right"/>
      <protection hidden="1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49" fillId="45" borderId="1" xfId="0" applyFont="1" applyFill="1" applyBorder="1" applyAlignment="1" applyProtection="1">
      <alignment horizontal="left" vertical="center"/>
      <protection hidden="1"/>
    </xf>
    <xf numFmtId="0" fontId="49" fillId="45" borderId="2" xfId="0" applyFont="1" applyFill="1" applyBorder="1" applyAlignment="1" applyProtection="1">
      <alignment horizontal="left" vertical="center"/>
      <protection hidden="1"/>
    </xf>
    <xf numFmtId="0" fontId="10" fillId="48" borderId="18" xfId="0" applyFont="1" applyFill="1" applyBorder="1" applyAlignment="1" applyProtection="1">
      <alignment horizontal="center"/>
    </xf>
    <xf numFmtId="0" fontId="47" fillId="48" borderId="4" xfId="0" applyFont="1" applyFill="1" applyBorder="1" applyAlignment="1" applyProtection="1">
      <alignment vertical="center"/>
    </xf>
    <xf numFmtId="0" fontId="47" fillId="48" borderId="0" xfId="0" applyFont="1" applyFill="1" applyBorder="1" applyAlignment="1" applyProtection="1">
      <alignment vertical="center"/>
    </xf>
    <xf numFmtId="0" fontId="42" fillId="2" borderId="20" xfId="0" applyFont="1" applyFill="1" applyBorder="1" applyAlignment="1" applyProtection="1">
      <alignment horizontal="left" vertical="center"/>
      <protection locked="0"/>
    </xf>
    <xf numFmtId="0" fontId="42" fillId="2" borderId="22" xfId="0" applyFont="1" applyFill="1" applyBorder="1" applyAlignment="1" applyProtection="1">
      <alignment horizontal="left" vertical="center"/>
      <protection locked="0"/>
    </xf>
    <xf numFmtId="0" fontId="42" fillId="2" borderId="21" xfId="0" applyFont="1" applyFill="1" applyBorder="1" applyAlignment="1" applyProtection="1">
      <alignment horizontal="left" vertic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49" fillId="45" borderId="3" xfId="0" applyFont="1" applyFill="1" applyBorder="1" applyAlignment="1" applyProtection="1">
      <alignment horizontal="left" vertical="center"/>
      <protection hidden="1"/>
    </xf>
    <xf numFmtId="0" fontId="49" fillId="45" borderId="19" xfId="0" applyFont="1" applyFill="1" applyBorder="1" applyAlignment="1" applyProtection="1">
      <alignment horizontal="left" vertical="center"/>
      <protection hidden="1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8" fillId="48" borderId="0" xfId="0" applyFont="1" applyFill="1" applyBorder="1" applyAlignment="1" applyProtection="1">
      <alignment horizontal="center" vertical="center" wrapText="1"/>
      <protection locked="0"/>
    </xf>
    <xf numFmtId="0" fontId="8" fillId="48" borderId="0" xfId="0" applyFont="1" applyFill="1" applyBorder="1" applyAlignment="1" applyProtection="1">
      <alignment horizontal="right" vertical="center" wrapText="1"/>
      <protection hidden="1"/>
    </xf>
    <xf numFmtId="0" fontId="13" fillId="48" borderId="0" xfId="0" applyFont="1" applyFill="1" applyBorder="1" applyAlignment="1" applyProtection="1">
      <alignment horizontal="right" wrapText="1"/>
      <protection hidden="1"/>
    </xf>
  </cellXfs>
  <cellStyles count="48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urrency" xfId="1" builtinId="4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6" builtinId="8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4" xr:uid="{00000000-0005-0000-0000-000027000000}"/>
    <cellStyle name="Normal 2" xfId="2" xr:uid="{00000000-0005-0000-0000-000028000000}"/>
    <cellStyle name="Normal 3" xfId="3" xr:uid="{00000000-0005-0000-0000-000029000000}"/>
    <cellStyle name="Note" xfId="21" builtinId="10" customBuiltin="1"/>
    <cellStyle name="Output" xfId="16" builtinId="21" customBuiltin="1"/>
    <cellStyle name="Percent" xfId="5" builtinId="5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7" tint="0.79998168889431442"/>
      </font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rgb="FFB2CCEC"/>
      </font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9999"/>
      <color rgb="FF002060"/>
      <color rgb="FF0033CC"/>
      <color rgb="FFB2CCEC"/>
      <color rgb="FF1D4779"/>
      <color rgb="FFFFFFFF"/>
      <color rgb="FFE5E5FF"/>
      <color rgb="FF00CC66"/>
      <color rgb="FFF0F8FA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S$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0</xdr:col>
      <xdr:colOff>1371600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2" t="7971" r="4071" b="15217"/>
        <a:stretch/>
      </xdr:blipFill>
      <xdr:spPr>
        <a:xfrm>
          <a:off x="28576" y="0"/>
          <a:ext cx="1343024" cy="628650"/>
        </a:xfrm>
        <a:prstGeom prst="rect">
          <a:avLst/>
        </a:prstGeom>
      </xdr:spPr>
    </xdr:pic>
    <xdr:clientData/>
  </xdr:twoCellAnchor>
  <xdr:twoCellAnchor>
    <xdr:from>
      <xdr:col>30</xdr:col>
      <xdr:colOff>0</xdr:colOff>
      <xdr:row>0</xdr:row>
      <xdr:rowOff>8986</xdr:rowOff>
    </xdr:from>
    <xdr:to>
      <xdr:col>36</xdr:col>
      <xdr:colOff>0</xdr:colOff>
      <xdr:row>1</xdr:row>
      <xdr:rowOff>219075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48925" y="8986"/>
          <a:ext cx="3962400" cy="505364"/>
        </a:xfrm>
        <a:prstGeom prst="rect">
          <a:avLst/>
        </a:prstGeom>
        <a:solidFill>
          <a:schemeClr val="accent3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500" b="1">
              <a:solidFill>
                <a:schemeClr val="bg1"/>
              </a:solidFill>
            </a:rPr>
            <a:t>Product</a:t>
          </a:r>
          <a:r>
            <a:rPr lang="en-US" sz="1500" b="1" baseline="0">
              <a:solidFill>
                <a:schemeClr val="bg1"/>
              </a:solidFill>
            </a:rPr>
            <a:t> Listing Application Form - </a:t>
          </a:r>
          <a:r>
            <a:rPr lang="en-US" sz="1500" b="1">
              <a:solidFill>
                <a:schemeClr val="bg1"/>
              </a:solidFill>
            </a:rPr>
            <a:t>Guidelines</a:t>
          </a:r>
        </a:p>
      </xdr:txBody>
    </xdr:sp>
    <xdr:clientData/>
  </xdr:twoCellAnchor>
  <xdr:twoCellAnchor>
    <xdr:from>
      <xdr:col>29</xdr:col>
      <xdr:colOff>76200</xdr:colOff>
      <xdr:row>76</xdr:row>
      <xdr:rowOff>123824</xdr:rowOff>
    </xdr:from>
    <xdr:to>
      <xdr:col>36</xdr:col>
      <xdr:colOff>0</xdr:colOff>
      <xdr:row>78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953750" y="14935199"/>
          <a:ext cx="5105400" cy="381001"/>
        </a:xfrm>
        <a:prstGeom prst="rect">
          <a:avLst/>
        </a:prstGeom>
        <a:solidFill>
          <a:schemeClr val="accent3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Please note: Submission with errors might not be accepted. Please ensure all fields are filled in before submitting.</a:t>
          </a:r>
          <a:endParaRPr lang="en-US" sz="900" b="1">
            <a:solidFill>
              <a:schemeClr val="bg1"/>
            </a:solidFill>
            <a:effectLst/>
          </a:endParaRPr>
        </a:p>
        <a:p>
          <a:endParaRPr lang="en-US" sz="1000" b="1" i="0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8447</xdr:colOff>
      <xdr:row>1</xdr:row>
      <xdr:rowOff>212066</xdr:rowOff>
    </xdr:from>
    <xdr:to>
      <xdr:col>36</xdr:col>
      <xdr:colOff>0</xdr:colOff>
      <xdr:row>3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981247" y="507341"/>
          <a:ext cx="5077903" cy="473734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This form is for</a:t>
          </a:r>
          <a:r>
            <a:rPr lang="en-US" sz="1100" b="1" baseline="0">
              <a:solidFill>
                <a:sysClr val="windowText" lastClr="000000"/>
              </a:solidFill>
            </a:rPr>
            <a:t> Festival</a:t>
          </a:r>
          <a:r>
            <a:rPr lang="en-US" sz="1100" b="1">
              <a:solidFill>
                <a:sysClr val="windowText" lastClr="000000"/>
              </a:solidFill>
            </a:rPr>
            <a:t> applications only.  Please refer to </a:t>
          </a:r>
          <a:r>
            <a:rPr lang="en-US" sz="1100" b="1" u="sng">
              <a:solidFill>
                <a:srgbClr val="002060"/>
              </a:solidFill>
            </a:rPr>
            <a:t>www.mbllpartners.ca </a:t>
          </a:r>
          <a:r>
            <a:rPr lang="en-US" sz="1100" b="1">
              <a:solidFill>
                <a:sysClr val="windowText" lastClr="000000"/>
              </a:solidFill>
            </a:rPr>
            <a:t>for applications for other products.</a:t>
          </a:r>
        </a:p>
        <a:p>
          <a:pPr algn="ctr"/>
          <a:endParaRPr 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0</xdr:colOff>
      <xdr:row>54</xdr:row>
      <xdr:rowOff>130654</xdr:rowOff>
    </xdr:from>
    <xdr:to>
      <xdr:col>36</xdr:col>
      <xdr:colOff>0</xdr:colOff>
      <xdr:row>56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972800" y="10808179"/>
          <a:ext cx="5086350" cy="250346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 b="1">
              <a:solidFill>
                <a:schemeClr val="bg1">
                  <a:lumMod val="95000"/>
                </a:schemeClr>
              </a:solidFill>
            </a:rPr>
            <a:t>SHIPPING CASE DETAILS:</a:t>
          </a:r>
        </a:p>
        <a:p>
          <a:pPr algn="l"/>
          <a:endParaRPr lang="en-US" sz="1100" b="1">
            <a:solidFill>
              <a:schemeClr val="bg1">
                <a:lumMod val="95000"/>
              </a:schemeClr>
            </a:solidFill>
          </a:endParaRPr>
        </a:p>
        <a:p>
          <a:pPr algn="ctr"/>
          <a:endParaRPr lang="en-US" sz="1100" b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29</xdr:col>
      <xdr:colOff>85725</xdr:colOff>
      <xdr:row>28</xdr:row>
      <xdr:rowOff>152401</xdr:rowOff>
    </xdr:from>
    <xdr:to>
      <xdr:col>36</xdr:col>
      <xdr:colOff>0</xdr:colOff>
      <xdr:row>30</xdr:row>
      <xdr:rowOff>114300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963275" y="5667376"/>
          <a:ext cx="5095875" cy="342899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 b="1">
              <a:solidFill>
                <a:schemeClr val="bg1">
                  <a:lumMod val="95000"/>
                </a:schemeClr>
              </a:solidFill>
            </a:rPr>
            <a:t>WEBSITE </a:t>
          </a:r>
          <a:r>
            <a:rPr lang="en-US" sz="1100" b="1">
              <a:solidFill>
                <a:schemeClr val="bg1"/>
              </a:solidFill>
            </a:rPr>
            <a:t>INFORMATION</a:t>
          </a:r>
          <a:r>
            <a:rPr lang="en-US" sz="1100" b="1">
              <a:solidFill>
                <a:schemeClr val="bg1">
                  <a:lumMod val="95000"/>
                </a:schemeClr>
              </a:solidFill>
            </a:rPr>
            <a:t>:</a:t>
          </a:r>
          <a:endParaRPr lang="en-US" sz="1100" b="1">
            <a:solidFill>
              <a:schemeClr val="bg1"/>
            </a:solidFill>
          </a:endParaRPr>
        </a:p>
        <a:p>
          <a:pPr algn="l"/>
          <a:endParaRPr lang="en-US" sz="1100" b="1">
            <a:solidFill>
              <a:schemeClr val="bg1"/>
            </a:solidFill>
          </a:endParaRPr>
        </a:p>
        <a:p>
          <a:pPr algn="l"/>
          <a:endParaRPr lang="en-US" sz="1100" b="1">
            <a:solidFill>
              <a:schemeClr val="bg1">
                <a:lumMod val="95000"/>
              </a:schemeClr>
            </a:solidFill>
          </a:endParaRPr>
        </a:p>
        <a:p>
          <a:pPr algn="ctr"/>
          <a:endParaRPr lang="en-US" sz="1100" b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29</xdr:col>
      <xdr:colOff>85725</xdr:colOff>
      <xdr:row>40</xdr:row>
      <xdr:rowOff>142877</xdr:rowOff>
    </xdr:from>
    <xdr:to>
      <xdr:col>36</xdr:col>
      <xdr:colOff>0</xdr:colOff>
      <xdr:row>54</xdr:row>
      <xdr:rowOff>133350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963275" y="8115302"/>
          <a:ext cx="5095875" cy="2695573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 algn="l">
            <a:buFont typeface="Wingdings" panose="05000000000000000000" pitchFamily="2" charset="2"/>
            <a:buChar char="q"/>
          </a:pPr>
          <a:r>
            <a:rPr lang="en-US" sz="1200" b="1" u="none" baseline="0">
              <a:solidFill>
                <a:srgbClr val="002060"/>
              </a:solidFill>
              <a:effectLst/>
            </a:rPr>
            <a:t>PRICING DETAILS:</a:t>
          </a:r>
        </a:p>
        <a:p>
          <a:pPr algn="l"/>
          <a:r>
            <a:rPr lang="en-US" sz="1100" b="1" baseline="0">
              <a:solidFill>
                <a:sysClr val="windowText" lastClr="000000"/>
              </a:solidFill>
              <a:effectLst/>
            </a:rPr>
            <a:t>Step 1</a:t>
          </a:r>
          <a:r>
            <a:rPr lang="en-US" sz="1000" b="0" baseline="0">
              <a:solidFill>
                <a:sysClr val="windowText" lastClr="000000"/>
              </a:solidFill>
              <a:effectLst/>
            </a:rPr>
            <a:t> - P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lease select if 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 Case Cost 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 Retail.  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value. </a:t>
          </a:r>
          <a:endParaRPr lang="en-US" sz="1000" b="1" baseline="0">
            <a:solidFill>
              <a:sysClr val="windowText" lastClr="000000"/>
            </a:solidFill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2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Currency from the drop-down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3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Micro-level status (if applicable)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q"/>
            <a:tabLst/>
            <a:defRPr/>
          </a:pPr>
          <a:r>
            <a:rPr lang="en-US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SHIPPING DETAILS:</a:t>
          </a:r>
          <a:endParaRPr lang="en-US" sz="1200">
            <a:solidFill>
              <a:srgbClr val="00206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1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Indicate where the product is located for MBLL to source</a:t>
          </a:r>
          <a:endParaRPr lang="en-US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2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Please select MBLL Source Point</a:t>
          </a:r>
          <a:endParaRPr lang="en-US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3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Please select the appropriate freight zone</a:t>
          </a:r>
          <a:endParaRPr lang="en-US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4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Please select the appropriate shipping terms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5</a:t>
          </a:r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Please select the appropriate duties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0</xdr:colOff>
      <xdr:row>39</xdr:row>
      <xdr:rowOff>47625</xdr:rowOff>
    </xdr:from>
    <xdr:to>
      <xdr:col>36</xdr:col>
      <xdr:colOff>0</xdr:colOff>
      <xdr:row>40</xdr:row>
      <xdr:rowOff>171451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972800" y="7829550"/>
          <a:ext cx="5086350" cy="314326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 b="1">
              <a:solidFill>
                <a:schemeClr val="bg1">
                  <a:lumMod val="95000"/>
                </a:schemeClr>
              </a:solidFill>
            </a:rPr>
            <a:t>PRICING &amp; SHIPPING DETAILS: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</xdr:row>
          <xdr:rowOff>95250</xdr:rowOff>
        </xdr:from>
        <xdr:to>
          <xdr:col>4</xdr:col>
          <xdr:colOff>342900</xdr:colOff>
          <xdr:row>5</xdr:row>
          <xdr:rowOff>19050</xdr:rowOff>
        </xdr:to>
        <xdr:sp macro="" textlink="">
          <xdr:nvSpPr>
            <xdr:cNvPr id="8201" name="Check Box 9" descr="A check box to identify if there needs to be changes to an existing listing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14</xdr:col>
      <xdr:colOff>19050</xdr:colOff>
      <xdr:row>28</xdr:row>
      <xdr:rowOff>85725</xdr:rowOff>
    </xdr:from>
    <xdr:to>
      <xdr:col>17</xdr:col>
      <xdr:colOff>809625</xdr:colOff>
      <xdr:row>29</xdr:row>
      <xdr:rowOff>171450</xdr:rowOff>
    </xdr:to>
    <xdr:sp macro="" textlink="">
      <xdr:nvSpPr>
        <xdr:cNvPr id="32" name="Rectangle: Rounded Corners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5840075" y="5600700"/>
          <a:ext cx="4000500" cy="276225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  </a:t>
          </a:r>
          <a:r>
            <a:rPr lang="en-US" sz="1100" b="1">
              <a:solidFill>
                <a:sysClr val="windowText" lastClr="000000"/>
              </a:solidFill>
            </a:rPr>
            <a:t>Website Naming Convention</a:t>
          </a:r>
        </a:p>
        <a:p>
          <a:pPr algn="ctr"/>
          <a:endParaRPr lang="en-US" sz="1100" b="1">
            <a:solidFill>
              <a:sysClr val="windowText" lastClr="000000"/>
            </a:solidFill>
          </a:endParaRP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35</xdr:row>
      <xdr:rowOff>19050</xdr:rowOff>
    </xdr:from>
    <xdr:to>
      <xdr:col>18</xdr:col>
      <xdr:colOff>57150</xdr:colOff>
      <xdr:row>36</xdr:row>
      <xdr:rowOff>171450</xdr:rowOff>
    </xdr:to>
    <xdr:sp macro="" textlink="">
      <xdr:nvSpPr>
        <xdr:cNvPr id="33" name="Rectangle: Rounded Corners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6297275" y="7000875"/>
          <a:ext cx="3609975" cy="3429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chemeClr val="accent1">
                  <a:lumMod val="75000"/>
                </a:schemeClr>
              </a:solidFill>
            </a:rPr>
            <a:t>  </a:t>
          </a:r>
          <a:r>
            <a:rPr lang="en-US" sz="1000" b="1">
              <a:solidFill>
                <a:sysClr val="windowText" lastClr="000000"/>
              </a:solidFill>
            </a:rPr>
            <a:t>Taste</a:t>
          </a:r>
          <a:r>
            <a:rPr lang="en-US" sz="1000" b="1" baseline="0">
              <a:solidFill>
                <a:sysClr val="windowText" lastClr="000000"/>
              </a:solidFill>
            </a:rPr>
            <a:t> Badges:</a:t>
          </a:r>
          <a:endParaRPr lang="en-US" sz="1000" b="1">
            <a:solidFill>
              <a:sysClr val="windowText" lastClr="000000"/>
            </a:solidFill>
          </a:endParaRP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0</xdr:colOff>
      <xdr:row>9</xdr:row>
      <xdr:rowOff>133351</xdr:rowOff>
    </xdr:from>
    <xdr:to>
      <xdr:col>36</xdr:col>
      <xdr:colOff>0</xdr:colOff>
      <xdr:row>11</xdr:row>
      <xdr:rowOff>66675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972800" y="2009776"/>
          <a:ext cx="5086350" cy="352424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300" b="1">
              <a:solidFill>
                <a:schemeClr val="bg1"/>
              </a:solidFill>
            </a:rPr>
            <a:t>PRODUCT INFORMATION:</a:t>
          </a:r>
        </a:p>
        <a:p>
          <a:pPr algn="ctr"/>
          <a:endParaRPr lang="en-US" sz="1100" b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30</xdr:col>
      <xdr:colOff>0</xdr:colOff>
      <xdr:row>11</xdr:row>
      <xdr:rowOff>57151</xdr:rowOff>
    </xdr:from>
    <xdr:to>
      <xdr:col>36</xdr:col>
      <xdr:colOff>0</xdr:colOff>
      <xdr:row>29</xdr:row>
      <xdr:rowOff>9525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972800" y="2352676"/>
          <a:ext cx="5086350" cy="3362324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Product Type</a:t>
          </a:r>
          <a:r>
            <a:rPr lang="en-US" sz="900" b="0" baseline="0"/>
            <a:t> - select Wine or Spirit from the drop- down menu</a:t>
          </a:r>
        </a:p>
        <a:p>
          <a:pPr marL="0" indent="0">
            <a:buFont typeface="Wingdings" panose="05000000000000000000" pitchFamily="2" charset="2"/>
            <a:buNone/>
          </a:pPr>
          <a:r>
            <a:rPr lang="en-US" sz="900" b="0" baseline="0"/>
            <a:t>                    *</a:t>
          </a:r>
          <a:r>
            <a:rPr lang="en-US" sz="900" b="1" baseline="0"/>
            <a:t>Spirit</a:t>
          </a:r>
          <a:r>
            <a:rPr lang="en-US" sz="900" b="0" baseline="0"/>
            <a:t> - answer </a:t>
          </a:r>
          <a:r>
            <a:rPr lang="en-US" sz="900" b="1" baseline="0"/>
            <a:t>"Yes</a:t>
          </a:r>
          <a:r>
            <a:rPr lang="en-US" sz="900" b="0" baseline="0"/>
            <a:t>" or "</a:t>
          </a:r>
          <a:r>
            <a:rPr lang="en-US" sz="900" b="1" baseline="0"/>
            <a:t>No</a:t>
          </a:r>
          <a:r>
            <a:rPr lang="en-US" sz="900" b="0" baseline="0"/>
            <a:t>" - 100% Grape Based Spirit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Type</a:t>
          </a:r>
          <a:r>
            <a:rPr lang="en-US" sz="900" b="0" baseline="0"/>
            <a:t> - select the type of category from the drop- down menu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Sub-Type</a:t>
          </a:r>
          <a:r>
            <a:rPr lang="en-US" sz="900" b="0" baseline="0"/>
            <a:t> - select the sub-type from the drop-down menu.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Varietal </a:t>
          </a:r>
          <a:r>
            <a:rPr lang="en-US" sz="900" b="0" baseline="0"/>
            <a:t>- for Wine only, please select from drop-down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Vintage (if specific) - </a:t>
          </a:r>
          <a:r>
            <a:rPr lang="en-US" sz="900" b="0" baseline="0"/>
            <a:t>If product is Non-vintage, leave blank.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UPC/EAN/GTIN </a:t>
          </a:r>
          <a:r>
            <a:rPr lang="en-US" sz="900" b="0" baseline="0"/>
            <a:t>- 8, 12, or 13 digit code that appears on the selling container.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Country of Origin - </a:t>
          </a:r>
          <a:r>
            <a:rPr lang="en-US" sz="900" b="0" baseline="0"/>
            <a:t>Country where the product is produced.</a:t>
          </a:r>
        </a:p>
        <a:p>
          <a:pPr marL="0" indent="0">
            <a:buFont typeface="Wingdings" panose="05000000000000000000" pitchFamily="2" charset="2"/>
            <a:buNone/>
          </a:pPr>
          <a:r>
            <a:rPr lang="en-US" sz="900" b="1" baseline="0"/>
            <a:t>             *If U.S. - State of Origin </a:t>
          </a:r>
          <a:r>
            <a:rPr lang="en-US" sz="900" b="0" baseline="0"/>
            <a:t>- State where the product is produced.</a:t>
          </a:r>
        </a:p>
        <a:p>
          <a:pPr marL="0" indent="0">
            <a:buFont typeface="Wingdings" panose="05000000000000000000" pitchFamily="2" charset="2"/>
            <a:buNone/>
          </a:pPr>
          <a:r>
            <a:rPr lang="en-US" sz="900" b="1" baseline="0"/>
            <a:t>             *If Canada </a:t>
          </a:r>
          <a:r>
            <a:rPr lang="en-US" sz="900" b="0" baseline="0"/>
            <a:t>- </a:t>
          </a:r>
          <a:r>
            <a:rPr lang="en-US" sz="900" b="1" baseline="0"/>
            <a:t>state Canadian Province - </a:t>
          </a:r>
          <a:r>
            <a:rPr lang="en-US" sz="900" b="0" baseline="0"/>
            <a:t>where product is produced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Full Product Name </a:t>
          </a:r>
          <a:r>
            <a:rPr lang="en-US" sz="900" b="0" baseline="0"/>
            <a:t>- Complete product name as per the label of the product.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Brand Name </a:t>
          </a:r>
          <a:r>
            <a:rPr lang="en-US" sz="900" b="0" baseline="0"/>
            <a:t>- Indicate the brand family name of the product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Quality Designation </a:t>
          </a:r>
          <a:r>
            <a:rPr lang="en-US" sz="900" b="0" baseline="0"/>
            <a:t>- Indicate if VQA, AOC, DOC, etc.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Other Attributes </a:t>
          </a:r>
          <a:r>
            <a:rPr lang="en-US" sz="900" b="0" baseline="0"/>
            <a:t>- Indicate all that apply.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Alcohol/volume </a:t>
          </a:r>
          <a:r>
            <a:rPr lang="en-US" sz="900" b="0" baseline="0"/>
            <a:t>- This is the volume of alcohol within a unit of product.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Container size (ml) - </a:t>
          </a:r>
          <a:r>
            <a:rPr lang="en-US" sz="900" b="0" baseline="0"/>
            <a:t>Indicate the container size in ml.</a:t>
          </a:r>
          <a:endParaRPr lang="en-US" sz="900" b="1" baseline="0"/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Containers per selling unit - </a:t>
          </a:r>
          <a:r>
            <a:rPr lang="en-US" sz="900" b="0" baseline="0"/>
            <a:t>Indicate how many containers are in each selling unit</a:t>
          </a:r>
          <a:r>
            <a:rPr lang="en-US" sz="900" b="1" baseline="0"/>
            <a:t>. </a:t>
          </a:r>
          <a:r>
            <a:rPr lang="en-US" sz="900" b="0" baseline="0"/>
            <a:t>Single unit vs. multi-pack.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Container Type </a:t>
          </a:r>
          <a:r>
            <a:rPr lang="en-US" sz="900" b="0" baseline="0"/>
            <a:t>- Select the container type from the drop-down. Ex. Can or Bottle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Container Material </a:t>
          </a:r>
          <a:r>
            <a:rPr lang="en-US" sz="900" b="0" baseline="0"/>
            <a:t>- Select the package material  from the drop-down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Closure Type </a:t>
          </a:r>
          <a:r>
            <a:rPr lang="en-US" sz="900" b="0" baseline="0"/>
            <a:t>- Choose the method used to seal the container from the drop-down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Caffeine content </a:t>
          </a:r>
          <a:r>
            <a:rPr lang="en-US" sz="900" baseline="0"/>
            <a:t>- how many serving/container size as submitted.</a:t>
          </a:r>
        </a:p>
      </xdr:txBody>
    </xdr:sp>
    <xdr:clientData/>
  </xdr:twoCellAnchor>
  <xdr:twoCellAnchor>
    <xdr:from>
      <xdr:col>30</xdr:col>
      <xdr:colOff>0</xdr:colOff>
      <xdr:row>30</xdr:row>
      <xdr:rowOff>104775</xdr:rowOff>
    </xdr:from>
    <xdr:to>
      <xdr:col>36</xdr:col>
      <xdr:colOff>0</xdr:colOff>
      <xdr:row>39</xdr:row>
      <xdr:rowOff>38100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972800" y="6000750"/>
          <a:ext cx="5086350" cy="18192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 collected in this section will be used on MBLL's website. </a:t>
          </a:r>
        </a:p>
        <a:p>
          <a:endParaRPr lang="en-US" sz="5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Brand Website Address</a:t>
          </a:r>
          <a:r>
            <a:rPr lang="en-US" sz="900" baseline="0"/>
            <a:t> - this is the link that will be on Liquor Mart website that public customers can access to learn more about the product.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Tasting Notes </a:t>
          </a:r>
          <a:r>
            <a:rPr lang="en-US" sz="900" baseline="0"/>
            <a:t>- Information provided must be meaningful and useful (ex. aroma, taste identification, acidity, structure, texture, balance, etc.)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Taste Profile  </a:t>
          </a:r>
          <a:r>
            <a:rPr lang="en-US" sz="900" baseline="0"/>
            <a:t>- Select from the first drop-down menu to choose the badge that best decribes the </a:t>
          </a:r>
          <a:r>
            <a:rPr lang="en-US" sz="900" b="1" baseline="0"/>
            <a:t>product's body</a:t>
          </a:r>
          <a:r>
            <a:rPr lang="en-US" sz="900" baseline="0"/>
            <a:t>, select from the second drop-down menu to choose the badge that best decribes the </a:t>
          </a:r>
          <a:r>
            <a:rPr lang="en-US" sz="900" b="1" baseline="0"/>
            <a:t>product's dominant flavour.</a:t>
          </a:r>
        </a:p>
        <a:p>
          <a:endParaRPr lang="en-US" sz="500" baseline="0"/>
        </a:p>
        <a:p>
          <a:r>
            <a:rPr lang="en-US" sz="900" b="1" i="1" baseline="0">
              <a:solidFill>
                <a:srgbClr val="C00000"/>
              </a:solidFill>
            </a:rPr>
            <a:t>A high-resolution product image MUST accompany every application to be considered. Minimum resolution: Bottle/can - 3" wide at 300 dpi or Case/package - 5" wide at 300 dpi. Please provide the full label image and bottle shot.</a:t>
          </a:r>
        </a:p>
      </xdr:txBody>
    </xdr:sp>
    <xdr:clientData/>
  </xdr:twoCellAnchor>
  <xdr:twoCellAnchor>
    <xdr:from>
      <xdr:col>30</xdr:col>
      <xdr:colOff>0</xdr:colOff>
      <xdr:row>56</xdr:row>
      <xdr:rowOff>9526</xdr:rowOff>
    </xdr:from>
    <xdr:to>
      <xdr:col>36</xdr:col>
      <xdr:colOff>0</xdr:colOff>
      <xdr:row>65</xdr:row>
      <xdr:rowOff>142876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972800" y="11068051"/>
          <a:ext cx="5086350" cy="184785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Units per case</a:t>
          </a:r>
          <a:r>
            <a:rPr lang="en-US" sz="900" baseline="0"/>
            <a:t> - Indicate how many selling units are in a case. 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Cases/Layer </a:t>
          </a:r>
          <a:r>
            <a:rPr lang="en-US" sz="900" baseline="0"/>
            <a:t>- Indicate how many cases are in one layer on a pallet.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Layers/Pallet </a:t>
          </a:r>
          <a:r>
            <a:rPr lang="en-US" sz="900" baseline="0"/>
            <a:t>- Indicate how many layers of cases are on one pallet.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Full Pallet </a:t>
          </a:r>
          <a:r>
            <a:rPr lang="en-US" sz="900" baseline="0"/>
            <a:t>- This field will auto-fill based on cases/layer and layers/pallet information entered above.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SCC </a:t>
          </a:r>
          <a:r>
            <a:rPr lang="en-US" sz="900" baseline="0"/>
            <a:t>- 14 digit code on the shipping container (case).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Case Weight (lbs)</a:t>
          </a:r>
          <a:r>
            <a:rPr lang="en-US" sz="900" baseline="0"/>
            <a:t> - Indicate the gross case weight. This will include the weight of the physical case as well as the product contained within the case in pounds.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Empty Container Weight </a:t>
          </a:r>
          <a:r>
            <a:rPr lang="en-US" sz="900" baseline="0"/>
            <a:t>- Indicate the weight of the empty container (bottle or can) in grams.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Case Weight (kg)</a:t>
          </a:r>
          <a:r>
            <a:rPr lang="en-US" sz="900" baseline="0"/>
            <a:t> - Indicate the gross case weight. This will include the weight of the physical case as well as the product contained within the case in kilograms.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Empty Container Weight </a:t>
          </a:r>
          <a:r>
            <a:rPr lang="en-US" sz="900" baseline="0"/>
            <a:t>- Indicate the weight of the empty container (bottle or can) in ounces</a:t>
          </a:r>
        </a:p>
        <a:p>
          <a:pPr marL="171450" indent="-171450">
            <a:buFont typeface="Wingdings" panose="05000000000000000000" pitchFamily="2" charset="2"/>
            <a:buChar char="v"/>
          </a:pPr>
          <a:r>
            <a:rPr lang="en-US" sz="900" b="1" baseline="0"/>
            <a:t>Minimum Order Quantity </a:t>
          </a:r>
          <a:r>
            <a:rPr lang="en-US" sz="900" baseline="0"/>
            <a:t>- indicate the minimum order quantity</a:t>
          </a:r>
        </a:p>
        <a:p>
          <a:endParaRPr lang="en-US" sz="5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19051</xdr:colOff>
      <xdr:row>65</xdr:row>
      <xdr:rowOff>142876</xdr:rowOff>
    </xdr:from>
    <xdr:to>
      <xdr:col>36</xdr:col>
      <xdr:colOff>0</xdr:colOff>
      <xdr:row>67</xdr:row>
      <xdr:rowOff>28576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991851" y="12915901"/>
          <a:ext cx="5067299" cy="266700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 b="1">
              <a:solidFill>
                <a:schemeClr val="bg1"/>
              </a:solidFill>
            </a:rPr>
            <a:t>PAYEE</a:t>
          </a:r>
          <a:r>
            <a:rPr lang="en-US" sz="1100" b="1" baseline="0">
              <a:solidFill>
                <a:schemeClr val="bg1"/>
              </a:solidFill>
            </a:rPr>
            <a:t> DETAILS: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0</xdr:colOff>
      <xdr:row>67</xdr:row>
      <xdr:rowOff>19050</xdr:rowOff>
    </xdr:from>
    <xdr:to>
      <xdr:col>36</xdr:col>
      <xdr:colOff>0</xdr:colOff>
      <xdr:row>70</xdr:row>
      <xdr:rowOff>104775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972800" y="13173075"/>
          <a:ext cx="5086350" cy="66675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 algn="l">
            <a:buFont typeface="Wingdings" panose="05000000000000000000" pitchFamily="2" charset="2"/>
            <a:buChar char="§"/>
          </a:pP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Indicate whom MBLL is to make payment. (select from drop-down)</a:t>
          </a:r>
        </a:p>
        <a:p>
          <a:pPr marL="0" indent="0" algn="l">
            <a:buFont typeface="Wingdings" panose="05000000000000000000" pitchFamily="2" charset="2"/>
            <a:buNone/>
          </a:pP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*A Supplier Information Form must be on file.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Indicate Payee/Supplier number (if known)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Indicate the Payee Name, Payee address, City/Country and email address</a:t>
          </a:r>
          <a:endParaRPr lang="en-US" sz="900" b="0">
            <a:effectLst/>
          </a:endParaRPr>
        </a:p>
        <a:p>
          <a:pPr algn="l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0</xdr:colOff>
      <xdr:row>70</xdr:row>
      <xdr:rowOff>85726</xdr:rowOff>
    </xdr:from>
    <xdr:to>
      <xdr:col>36</xdr:col>
      <xdr:colOff>0</xdr:colOff>
      <xdr:row>72</xdr:row>
      <xdr:rowOff>47626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972800" y="13820776"/>
          <a:ext cx="5086350" cy="266700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 b="1">
              <a:solidFill>
                <a:schemeClr val="bg1"/>
              </a:solidFill>
            </a:rPr>
            <a:t>CONTACT DETAILS:</a:t>
          </a:r>
          <a:r>
            <a:rPr lang="en-US" sz="1100" b="1" baseline="0">
              <a:solidFill>
                <a:schemeClr val="bg1"/>
              </a:solidFill>
            </a:rPr>
            <a:t> (Agents/Suppliers)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19050</xdr:colOff>
      <xdr:row>72</xdr:row>
      <xdr:rowOff>38101</xdr:rowOff>
    </xdr:from>
    <xdr:to>
      <xdr:col>36</xdr:col>
      <xdr:colOff>0</xdr:colOff>
      <xdr:row>75</xdr:row>
      <xdr:rowOff>152400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991850" y="14077951"/>
          <a:ext cx="5067300" cy="685799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900" b="0">
              <a:solidFill>
                <a:sysClr val="windowText" lastClr="000000"/>
              </a:solidFill>
            </a:rPr>
            <a:t>Agent</a:t>
          </a:r>
          <a:r>
            <a:rPr lang="en-US" sz="900" b="0" baseline="0">
              <a:solidFill>
                <a:sysClr val="windowText" lastClr="000000"/>
              </a:solidFill>
            </a:rPr>
            <a:t> - </a:t>
          </a:r>
          <a:r>
            <a:rPr lang="en-US" sz="900" b="0">
              <a:solidFill>
                <a:sysClr val="windowText" lastClr="000000"/>
              </a:solidFill>
            </a:rPr>
            <a:t>A letter of representation is required, if not on file. Local representation is required for General List products.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900" b="0">
              <a:solidFill>
                <a:sysClr val="windowText" lastClr="000000"/>
              </a:solidFill>
            </a:rPr>
            <a:t>Company - Indicate the name of the Agency or Company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900" b="0">
              <a:solidFill>
                <a:sysClr val="windowText" lastClr="000000"/>
              </a:solidFill>
            </a:rPr>
            <a:t>Contact Person - Name</a:t>
          </a:r>
          <a:r>
            <a:rPr lang="en-US" sz="900" b="0" baseline="0">
              <a:solidFill>
                <a:sysClr val="windowText" lastClr="000000"/>
              </a:solidFill>
            </a:rPr>
            <a:t> of contact product and pricing inquiries</a:t>
          </a:r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95249</xdr:colOff>
      <xdr:row>3</xdr:row>
      <xdr:rowOff>47624</xdr:rowOff>
    </xdr:from>
    <xdr:to>
      <xdr:col>36</xdr:col>
      <xdr:colOff>0</xdr:colOff>
      <xdr:row>9</xdr:row>
      <xdr:rowOff>190500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972799" y="990599"/>
          <a:ext cx="5086351" cy="1076326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 algn="l">
            <a:buFont typeface="Wingdings" panose="05000000000000000000" pitchFamily="2" charset="2"/>
            <a:buChar char="Ø"/>
          </a:pPr>
          <a:r>
            <a:rPr lang="en-US" sz="1000" b="1" baseline="0">
              <a:solidFill>
                <a:sysClr val="windowText" lastClr="000000"/>
              </a:solidFill>
            </a:rPr>
            <a:t>Indicate Item Number if previously listed</a:t>
          </a:r>
        </a:p>
        <a:p>
          <a:pPr marL="171450" indent="-171450" algn="l">
            <a:buFont typeface="Wingdings" panose="05000000000000000000" pitchFamily="2" charset="2"/>
            <a:buChar char="Ø"/>
          </a:pPr>
          <a:r>
            <a:rPr lang="en-US" sz="1000" b="1" baseline="0">
              <a:solidFill>
                <a:sysClr val="windowText" lastClr="000000"/>
              </a:solidFill>
            </a:rPr>
            <a:t>Change to Existing Listing - if check:</a:t>
          </a:r>
        </a:p>
        <a:p>
          <a:pPr marL="628650" lvl="1" indent="-171450">
            <a:buFont typeface="Courier New" panose="02070309020205020404" pitchFamily="49" charset="0"/>
            <a:buChar char="o"/>
          </a:pPr>
          <a:r>
            <a:rPr lang="en-US" sz="1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Indicate item number. Indicate the changes from the drop-down (Replacement, Ship Point and Other).</a:t>
          </a:r>
        </a:p>
        <a:p>
          <a:pPr marL="628650" lvl="1" indent="-171450">
            <a:buFont typeface="Courier New" panose="02070309020205020404" pitchFamily="49" charset="0"/>
            <a:buChar char="o"/>
          </a:pPr>
          <a:r>
            <a:rPr lang="en-US" sz="1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Other - please indicate what is the change</a:t>
          </a:r>
          <a:endParaRPr lang="en-US" sz="1000">
            <a:solidFill>
              <a:sysClr val="windowText" lastClr="000000"/>
            </a:solidFill>
            <a:effectLst/>
            <a:latin typeface="+mn-lt"/>
          </a:endParaRPr>
        </a:p>
      </xdr:txBody>
    </xdr:sp>
    <xdr:clientData/>
  </xdr:twoCellAnchor>
  <xdr:twoCellAnchor>
    <xdr:from>
      <xdr:col>30</xdr:col>
      <xdr:colOff>0</xdr:colOff>
      <xdr:row>75</xdr:row>
      <xdr:rowOff>142876</xdr:rowOff>
    </xdr:from>
    <xdr:to>
      <xdr:col>36</xdr:col>
      <xdr:colOff>0</xdr:colOff>
      <xdr:row>76</xdr:row>
      <xdr:rowOff>142875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972800" y="14754226"/>
          <a:ext cx="5086350" cy="200024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 ERRORS:</a:t>
          </a:r>
          <a:endParaRPr lang="en-US" sz="1300" b="1">
            <a:solidFill>
              <a:sysClr val="windowText" lastClr="000000"/>
            </a:solidFill>
            <a:effectLst/>
          </a:endParaRPr>
        </a:p>
        <a:p>
          <a:endParaRPr lang="en-US" sz="1300" b="1" i="0">
            <a:solidFill>
              <a:srgbClr val="00206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bllpartners.ca/Users/danielle.watts/AppData/Local/Microsoft/Windows/Temporary%20Internet%20Files/Content.Outlook/3KPB2NUO/Wine%20%20Spirit%20Application%20Form%202017-1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bllpartners.ca/Users/erin.dale/Downloads/Refreshment%20Beverage%20Application%20Form%202020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4"/>
    </sheetNames>
    <sheetDataSet>
      <sheetData sheetId="0" refreshError="1"/>
      <sheetData sheetId="1">
        <row r="2">
          <cell r="AD2" t="str">
            <v>Duty Paid - supplier pays duties</v>
          </cell>
          <cell r="AF2" t="str">
            <v>Yes</v>
          </cell>
        </row>
        <row r="3">
          <cell r="AF3" t="str">
            <v>No</v>
          </cell>
        </row>
        <row r="4">
          <cell r="AF4" t="str">
            <v>N/A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tion"/>
      <sheetName val="Sheet2"/>
      <sheetName val="Sheet6"/>
    </sheetNames>
    <sheetDataSet>
      <sheetData sheetId="0"/>
      <sheetData sheetId="1">
        <row r="26">
          <cell r="G26" t="str">
            <v>Canadian Dollar</v>
          </cell>
        </row>
        <row r="27">
          <cell r="G27" t="str">
            <v>United States Dollar</v>
          </cell>
        </row>
        <row r="28">
          <cell r="G28" t="str">
            <v>Euro</v>
          </cell>
        </row>
        <row r="29">
          <cell r="G29" t="str">
            <v>British Pound</v>
          </cell>
        </row>
        <row r="30">
          <cell r="G30" t="str">
            <v>Australian Dollar</v>
          </cell>
        </row>
        <row r="31">
          <cell r="G31" t="str">
            <v>New Zealand Dollar</v>
          </cell>
        </row>
        <row r="32">
          <cell r="G32" t="str">
            <v>South Africa Rand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00000000}" name="Table5" displayName="Table5" ref="A1:A3" totalsRowShown="0">
  <autoFilter ref="A1:A3" xr:uid="{00000000-0009-0000-0100-00004C000000}"/>
  <tableColumns count="1">
    <tableColumn id="1" xr3:uid="{00000000-0010-0000-0000-000001000000}" name="Product_Typ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09000000}" name="Table14" displayName="Table14" ref="P1:P2" totalsRowShown="0">
  <autoFilter ref="P1:P2" xr:uid="{00000000-0009-0000-0100-000055000000}"/>
  <tableColumns count="1">
    <tableColumn id="1" xr3:uid="{00000000-0010-0000-0900-000001000000}" name="Prosecco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0A000000}" name="Table15" displayName="Table15" ref="S1:S32" totalsRowShown="0">
  <autoFilter ref="S1:S32" xr:uid="{00000000-0009-0000-0100-000056000000}"/>
  <tableColumns count="1">
    <tableColumn id="1" xr3:uid="{00000000-0010-0000-0A00-000001000000}" name="Other Win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0B000000}" name="Table16" displayName="Table16" ref="F1:F7" totalsRowShown="0">
  <autoFilter ref="F1:F7" xr:uid="{00000000-0009-0000-0100-000057000000}"/>
  <sortState xmlns:xlrd2="http://schemas.microsoft.com/office/spreadsheetml/2017/richdata2" ref="F2:F7">
    <sortCondition ref="F1:F7"/>
  </sortState>
  <tableColumns count="1">
    <tableColumn id="1" xr3:uid="{00000000-0010-0000-0B00-000001000000}" name="Fortified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0C000000}" name="Fruit_Wines" displayName="Fruit_Wines" ref="G1:G10" totalsRowShown="0">
  <autoFilter ref="G1:G10" xr:uid="{00000000-0009-0000-0100-000058000000}"/>
  <tableColumns count="1">
    <tableColumn id="1" xr3:uid="{00000000-0010-0000-0C00-000001000000}" name="Frui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0D000000}" name="Table18" displayName="Table18" ref="T1:T16" totalsRowShown="0">
  <autoFilter ref="T1:T16" xr:uid="{00000000-0009-0000-0100-000059000000}"/>
  <tableColumns count="1">
    <tableColumn id="1" xr3:uid="{00000000-0010-0000-0D00-000001000000}" name="Spirit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0E000000}" name="Table19" displayName="Table19" ref="U1:U4" totalsRowShown="0">
  <autoFilter ref="U1:U4" xr:uid="{00000000-0009-0000-0100-00005A000000}"/>
  <tableColumns count="1">
    <tableColumn id="1" xr3:uid="{00000000-0010-0000-0E00-000001000000}" name="Brandy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0F000000}" name="Table20" displayName="Table20" ref="V1:V4" totalsRowShown="0">
  <autoFilter ref="V1:V4" xr:uid="{00000000-0009-0000-0100-00005B000000}"/>
  <tableColumns count="1">
    <tableColumn id="1" xr3:uid="{00000000-0010-0000-0F00-000001000000}" name="Gin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10000000}" name="Table21" displayName="Table21" ref="W1:W22" totalsRowShown="0">
  <autoFilter ref="W1:W22" xr:uid="{00000000-0009-0000-0100-00005C000000}"/>
  <tableColumns count="1">
    <tableColumn id="1" xr3:uid="{00000000-0010-0000-1000-000001000000}" name="Liqueur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11000000}" name="Table22" displayName="Table22" ref="X1:X3" totalsRowShown="0">
  <autoFilter ref="X1:X3" xr:uid="{00000000-0009-0000-0100-00005D000000}"/>
  <tableColumns count="1">
    <tableColumn id="1" xr3:uid="{00000000-0010-0000-1100-000001000000}" name="MiscellaneousSpirit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12000000}" name="Table23" displayName="Table23" ref="Y1:Y7" totalsRowShown="0">
  <autoFilter ref="Y1:Y7" xr:uid="{00000000-0009-0000-0100-00005E000000}"/>
  <tableColumns count="1">
    <tableColumn id="1" xr3:uid="{00000000-0010-0000-1200-000001000000}" name="R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01000000}" name="Table6" displayName="Table6" ref="B1:B9" totalsRowShown="0">
  <autoFilter ref="B1:B9" xr:uid="{00000000-0009-0000-0100-00004D000000}"/>
  <sortState xmlns:xlrd2="http://schemas.microsoft.com/office/spreadsheetml/2017/richdata2" ref="B2:B7">
    <sortCondition ref="B1:B7"/>
  </sortState>
  <tableColumns count="1">
    <tableColumn id="1" xr3:uid="{00000000-0010-0000-0100-000001000000}" name="Win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13000000}" name="Table24" displayName="Table24" ref="Z1:Z11" totalsRowShown="0">
  <autoFilter ref="Z1:Z11" xr:uid="{00000000-0009-0000-0100-00005F000000}"/>
  <tableColumns count="1">
    <tableColumn id="1" xr3:uid="{00000000-0010-0000-1300-000001000000}" name="Tequila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14000000}" name="Table25" displayName="Table25" ref="AA1:AA3" totalsRowShown="0">
  <autoFilter ref="AA1:AA3" xr:uid="{00000000-0009-0000-0100-000060000000}"/>
  <tableColumns count="1">
    <tableColumn id="1" xr3:uid="{00000000-0010-0000-1400-000001000000}" name="Vodka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15000000}" name="Table26" displayName="Table26" ref="AB1:AF15" totalsRowShown="0">
  <autoFilter ref="AB1:AF15" xr:uid="{00000000-0009-0000-0100-000061000000}"/>
  <sortState xmlns:xlrd2="http://schemas.microsoft.com/office/spreadsheetml/2017/richdata2" ref="AB2:AB14">
    <sortCondition ref="AB1"/>
  </sortState>
  <tableColumns count="5">
    <tableColumn id="1" xr3:uid="{00000000-0010-0000-1500-000001000000}" name="Irish Whiskey"/>
    <tableColumn id="2" xr3:uid="{F4D4BC30-A4A8-4D12-926F-D281A43A0211}" name="Scotch Whisky"/>
    <tableColumn id="3" xr3:uid="{57499EE1-4C5A-44EA-83D6-C4B58EA14C99}" name="American Whiskey"/>
    <tableColumn id="4" xr3:uid="{531F514C-20EB-4FBE-8312-FCDE68B60BF6}" name="International Other Whiskey"/>
    <tableColumn id="5" xr3:uid="{CD1B14FE-043F-4F04-9C22-DB85ED6DE0C0}" name="Canadian Whisky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16000000}" name="Table27" displayName="Table27" ref="AJ1:AJ4" totalsRowShown="0">
  <autoFilter ref="AJ1:AJ4" xr:uid="{00000000-0009-0000-0100-000062000000}"/>
  <tableColumns count="1">
    <tableColumn id="1" xr3:uid="{00000000-0010-0000-1600-000001000000}" name="Container Type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17000000}" name="Table28" displayName="Table28" ref="AK1:AK9" totalsRowShown="0">
  <autoFilter ref="AK1:AK9" xr:uid="{00000000-0009-0000-0100-000063000000}"/>
  <tableColumns count="1">
    <tableColumn id="1" xr3:uid="{00000000-0010-0000-1700-000001000000}" name="Package Material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18000000}" name="Table29" displayName="Table29" ref="AL1:AL11" totalsRowShown="0">
  <autoFilter ref="AL1:AL11" xr:uid="{00000000-0009-0000-0100-000064000000}"/>
  <tableColumns count="1">
    <tableColumn id="1" xr3:uid="{00000000-0010-0000-1800-000001000000}" name="Closure Type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19000000}" name="Table30" displayName="Table30" ref="AM1:AM4" totalsRowShown="0">
  <autoFilter ref="AM1:AM4" xr:uid="{00000000-0009-0000-0100-000065000000}"/>
  <tableColumns count="1">
    <tableColumn id="1" xr3:uid="{00000000-0010-0000-1900-000001000000}" name="Duties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1A000000}" name="Table31" displayName="Table31" ref="AN1:AN8" totalsRowShown="0">
  <autoFilter ref="AN1:AN8" xr:uid="{00000000-0009-0000-0100-000066000000}"/>
  <tableColumns count="1">
    <tableColumn id="1" xr3:uid="{00000000-0010-0000-1A00-000001000000}" name="Shippers Currency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1B000000}" name="Table32" displayName="Table32" ref="AO1:AO4" totalsRowShown="0">
  <autoFilter ref="AO1:AO4" xr:uid="{00000000-0009-0000-0100-000067000000}"/>
  <tableColumns count="1">
    <tableColumn id="1" xr3:uid="{00000000-0010-0000-1B00-000001000000}" name="Certificate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1C000000}" name="Table33" displayName="Table33" ref="AP1:AP3" totalsRowShown="0">
  <autoFilter ref="AP1:AP3" xr:uid="{00000000-0009-0000-0100-000068000000}"/>
  <tableColumns count="1">
    <tableColumn id="1" xr3:uid="{00000000-0010-0000-1C00-000001000000}" name="Paye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02000000}" name="Table7" displayName="Table7" ref="C1:C4" totalsRowShown="0">
  <autoFilter ref="C1:C4" xr:uid="{00000000-0009-0000-0100-00004E000000}"/>
  <tableColumns count="1">
    <tableColumn id="1" xr3:uid="{00000000-0010-0000-0200-000001000000}" name="TableWine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1D000000}" name="Table34" displayName="Table34" ref="AQ1:AQ4" totalsRowShown="0">
  <autoFilter ref="AQ1:AQ4" xr:uid="{00000000-0009-0000-0100-000069000000}"/>
  <tableColumns count="1">
    <tableColumn id="1" xr3:uid="{00000000-0010-0000-1D00-000001000000}" name="Body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1E000000}" name="Table35" displayName="Table35" ref="AR1:AT9" totalsRowShown="0">
  <autoFilter ref="AR1:AT9" xr:uid="{00000000-0009-0000-0100-00006A000000}"/>
  <tableColumns count="3">
    <tableColumn id="1" xr3:uid="{00000000-0010-0000-1E00-000001000000}" name="Flavour"/>
    <tableColumn id="2" xr3:uid="{77F7F185-CB53-4B35-AD8C-3D813B87A1DE}" name="BodySpirit"/>
    <tableColumn id="3" xr3:uid="{7E3A105B-66B9-4114-BD30-1B263565B918}" name="FlavourSpirit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1F000000}" name="CountryOrigin" displayName="CountryOrigin" ref="AU1:AU94" totalsRowShown="0">
  <autoFilter ref="AU1:AU94" xr:uid="{00000000-0009-0000-0100-00006B000000}"/>
  <tableColumns count="1">
    <tableColumn id="2" xr3:uid="{00000000-0010-0000-1F00-000002000000}" name="Country of Origin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20000000}" name="Table1" displayName="Table1" ref="AV1:AV1048576" totalsRowShown="0">
  <autoFilter ref="AV1:AV1048576" xr:uid="{00000000-0009-0000-0100-00006C000000}"/>
  <tableColumns count="1">
    <tableColumn id="1" xr3:uid="{00000000-0010-0000-2000-000001000000}" name="Shipping Terms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21000000}" name="Table2" displayName="Table2" ref="Q1:Q5" totalsRowShown="0">
  <autoFilter ref="Q1:Q5" xr:uid="{00000000-0009-0000-0100-00006D000000}"/>
  <tableColumns count="1">
    <tableColumn id="1" xr3:uid="{00000000-0010-0000-2100-000001000000}" name="Madeira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22000000}" name="Table3" displayName="Table3" ref="R1:R8" totalsRowShown="0">
  <autoFilter ref="R1:R8" xr:uid="{00000000-0009-0000-0100-00006E000000}"/>
  <tableColumns count="1">
    <tableColumn id="1" xr3:uid="{00000000-0010-0000-2200-000001000000}" name="Port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23000000}" name="Table4" displayName="Table4" ref="AW1:BD40" totalsRowShown="0">
  <autoFilter ref="AW1:BD40" xr:uid="{00000000-0009-0000-0100-00006F000000}"/>
  <tableColumns count="8">
    <tableColumn id="1" xr3:uid="{00000000-0010-0000-2300-000001000000}" name="States"/>
    <tableColumn id="2" xr3:uid="{00000000-0010-0000-2300-000002000000}" name="Canada"/>
    <tableColumn id="3" xr3:uid="{00000000-0010-0000-2300-000003000000}" name="U.S.A."/>
    <tableColumn id="4" xr3:uid="{00000000-0010-0000-2300-000004000000}" name="International"/>
    <tableColumn id="5" xr3:uid="{00000000-0010-0000-2300-000005000000}" name="List Type"/>
    <tableColumn id="6" xr3:uid="{00000000-0010-0000-2300-000006000000}" name="SpiritType"/>
    <tableColumn id="7" xr3:uid="{00000000-0010-0000-2300-000007000000}" name="Currency"/>
    <tableColumn id="8" xr3:uid="{00000000-0010-0000-2300-000008000000}" name="Currency Meaning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24000000}" name="Icewine" displayName="Icewine" ref="D1:D32" totalsRowShown="0">
  <autoFilter ref="D1:D32" xr:uid="{00000000-0009-0000-0100-000070000000}"/>
  <tableColumns count="1">
    <tableColumn id="1" xr3:uid="{00000000-0010-0000-2400-000001000000}" name="Icewine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25000000}" name="Table14118" displayName="Table14118" ref="J1:J3" totalsRowShown="0">
  <autoFilter ref="J1:J3" xr:uid="{00000000-0009-0000-0100-000075000000}"/>
  <tableColumns count="1">
    <tableColumn id="1" xr3:uid="{00000000-0010-0000-2500-000001000000}" name="Sake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26000000}" name="Table272" displayName="Table272" ref="AG1:AI3" totalsRowShown="0">
  <autoFilter ref="AG1:AI3" xr:uid="{00000000-0009-0000-0100-000001000000}"/>
  <tableColumns count="3">
    <tableColumn id="1" xr3:uid="{00000000-0010-0000-2600-000001000000}" name="Misc. Spirit"/>
    <tableColumn id="2" xr3:uid="{90A4FC73-0B2A-4704-9AB2-13D63E8014C2}" name="Baijiu"/>
    <tableColumn id="3" xr3:uid="{7746C316-D39D-44AD-BC26-63E930EB5B65}" name="Soju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03000000}" name="Table8" displayName="Table8" ref="K1:K19" totalsRowShown="0">
  <autoFilter ref="K1:K19" xr:uid="{00000000-0009-0000-0100-00004F000000}"/>
  <tableColumns count="1">
    <tableColumn id="1" xr3:uid="{00000000-0010-0000-0300-000001000000}" name="Red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01E644-4BE1-4F53-9B50-62CF6EA3B498}" name="Table36" displayName="Table36" ref="A1:E64" totalsRowShown="0" headerRowDxfId="32">
  <autoFilter ref="A1:E64" xr:uid="{96C1B813-B58E-4A75-8C19-DB180269227C}"/>
  <tableColumns count="5">
    <tableColumn id="1" xr3:uid="{99BA78D9-4683-4B3A-B79D-95E809DF7D1F}" name="Category"/>
    <tableColumn id="2" xr3:uid="{229D0D1B-BD8F-45AB-ADBE-287309332E30}" name="Wine_2"/>
    <tableColumn id="3" xr3:uid="{09398408-15C9-4580-BB38-C6026123313A}" name="Spirit_1"/>
    <tableColumn id="4" xr3:uid="{DC14DB68-24D3-4EFD-A778-0EE4E4D0EEAC}" name="WineSubtypeCC" dataDxfId="31"/>
    <tableColumn id="5" xr3:uid="{C2FE9E64-CCB8-4DAC-8A92-8D2199F9C89A}" name="SpiritSubtypeCC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04000000}" name="Table9" displayName="Table9" ref="L1:L17" totalsRowShown="0">
  <autoFilter ref="L1:L17" xr:uid="{00000000-0009-0000-0100-000050000000}"/>
  <tableColumns count="1">
    <tableColumn id="1" xr3:uid="{00000000-0010-0000-0400-000001000000}" name="Whit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05000000}" name="Table10" displayName="Table10" ref="M1:M19" totalsRowShown="0">
  <autoFilter ref="M1:M19" xr:uid="{00000000-0009-0000-0100-000051000000}"/>
  <tableColumns count="1">
    <tableColumn id="1" xr3:uid="{00000000-0010-0000-0500-000001000000}" name="Ros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06000000}" name="Sparkling_Wine" displayName="Sparkling_Wine" ref="E1:E5" totalsRowShown="0">
  <autoFilter ref="E1:E5" xr:uid="{00000000-0009-0000-0100-000052000000}"/>
  <tableColumns count="1">
    <tableColumn id="1" xr3:uid="{00000000-0010-0000-0600-000001000000}" name="Sparkling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07000000}" name="Table12" displayName="Table12" ref="N1:N10" totalsRowShown="0">
  <autoFilter ref="N1:N10" xr:uid="{00000000-0009-0000-0100-000053000000}"/>
  <tableColumns count="1">
    <tableColumn id="1" xr3:uid="{00000000-0010-0000-0700-000001000000}" name="Cav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08000000}" name="Table13" displayName="Table13" ref="O1:O5" totalsRowShown="0">
  <autoFilter ref="O1:O5" xr:uid="{00000000-0009-0000-0100-000054000000}"/>
  <tableColumns count="1">
    <tableColumn id="1" xr3:uid="{00000000-0010-0000-0800-000001000000}" name="Champagn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bllpartners.ca/liquor-partners/liquor-agents-suppliers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AJ78"/>
  <sheetViews>
    <sheetView showGridLines="0" tabSelected="1" zoomScale="85" zoomScaleNormal="85" workbookViewId="0">
      <selection activeCell="D24" sqref="D24"/>
    </sheetView>
  </sheetViews>
  <sheetFormatPr defaultColWidth="0" defaultRowHeight="15" zeroHeight="1" x14ac:dyDescent="0.25"/>
  <cols>
    <col min="1" max="1" width="27.28515625" style="35" customWidth="1"/>
    <col min="2" max="2" width="25" style="35" customWidth="1"/>
    <col min="3" max="3" width="17.85546875" style="35" customWidth="1"/>
    <col min="4" max="6" width="15.7109375" style="35" customWidth="1"/>
    <col min="7" max="7" width="13.140625" style="35" customWidth="1"/>
    <col min="8" max="8" width="16.7109375" style="35" customWidth="1"/>
    <col min="9" max="9" width="15" style="35" customWidth="1"/>
    <col min="10" max="10" width="1" style="35" customWidth="1"/>
    <col min="11" max="11" width="17.7109375" style="55" hidden="1" customWidth="1"/>
    <col min="12" max="12" width="23.140625" style="55" hidden="1" customWidth="1"/>
    <col min="13" max="13" width="21.5703125" style="55" hidden="1" customWidth="1"/>
    <col min="14" max="14" width="11.7109375" style="55" hidden="1" customWidth="1"/>
    <col min="15" max="15" width="7.140625" style="55" hidden="1" customWidth="1"/>
    <col min="16" max="16" width="24.5703125" style="55" hidden="1" customWidth="1"/>
    <col min="17" max="17" width="16.42578125" style="55" hidden="1" customWidth="1"/>
    <col min="18" max="18" width="12.28515625" style="55" hidden="1" customWidth="1"/>
    <col min="19" max="19" width="9.140625" style="55" hidden="1" customWidth="1"/>
    <col min="20" max="29" width="9.140625" style="378" hidden="1" customWidth="1"/>
    <col min="30" max="30" width="1.42578125" style="399" customWidth="1"/>
    <col min="31" max="36" width="12.7109375" style="50" customWidth="1"/>
    <col min="37" max="16384" width="9.140625" style="55" hidden="1"/>
  </cols>
  <sheetData>
    <row r="1" spans="1:36" ht="23.25" x14ac:dyDescent="0.3">
      <c r="A1" s="167"/>
      <c r="B1" s="405" t="s">
        <v>96</v>
      </c>
      <c r="C1" s="405"/>
      <c r="D1" s="405"/>
      <c r="E1" s="405"/>
      <c r="F1" s="405"/>
      <c r="G1" s="405"/>
      <c r="H1" s="405"/>
      <c r="I1" s="168"/>
      <c r="J1" s="168"/>
      <c r="K1" s="403" t="s">
        <v>729</v>
      </c>
      <c r="L1" s="404"/>
      <c r="M1" s="404"/>
      <c r="N1" s="404"/>
      <c r="O1" s="404"/>
      <c r="P1" s="404"/>
      <c r="Q1" s="404"/>
      <c r="R1" s="404"/>
      <c r="S1" s="404"/>
      <c r="T1" s="350" t="s">
        <v>816</v>
      </c>
      <c r="U1" s="351"/>
      <c r="V1" s="351"/>
      <c r="W1" s="351"/>
      <c r="X1" s="351"/>
      <c r="Y1" s="351"/>
      <c r="Z1" s="351"/>
      <c r="AA1" s="351"/>
      <c r="AB1" s="351"/>
      <c r="AC1" s="351"/>
    </row>
    <row r="2" spans="1:36" ht="27.75" customHeight="1" thickBot="1" x14ac:dyDescent="0.3">
      <c r="A2" s="169"/>
      <c r="B2" s="406" t="s">
        <v>943</v>
      </c>
      <c r="C2" s="406"/>
      <c r="D2" s="406"/>
      <c r="E2" s="406"/>
      <c r="F2" s="406"/>
      <c r="G2" s="406"/>
      <c r="H2" s="406"/>
      <c r="I2" s="410" t="s">
        <v>949</v>
      </c>
      <c r="J2" s="411"/>
      <c r="K2" s="390" t="s">
        <v>727</v>
      </c>
      <c r="L2" s="96"/>
      <c r="M2" s="161"/>
      <c r="N2" s="162"/>
      <c r="O2" s="162"/>
      <c r="P2" s="162"/>
      <c r="Q2" s="162"/>
      <c r="R2" s="162"/>
      <c r="S2" s="163" t="b">
        <v>0</v>
      </c>
      <c r="T2" s="352"/>
      <c r="U2" s="353"/>
      <c r="V2" s="353"/>
      <c r="W2" s="353"/>
      <c r="X2" s="353"/>
      <c r="Y2" s="353"/>
      <c r="Z2" s="353"/>
      <c r="AA2" s="353"/>
      <c r="AB2" s="353"/>
      <c r="AC2" s="353"/>
    </row>
    <row r="3" spans="1:36" ht="23.25" customHeight="1" thickBot="1" x14ac:dyDescent="0.3">
      <c r="A3" s="401" t="s">
        <v>823</v>
      </c>
      <c r="B3" s="148"/>
      <c r="C3" s="148"/>
      <c r="D3" s="148"/>
      <c r="E3" s="148"/>
      <c r="F3" s="148"/>
      <c r="G3" s="148"/>
      <c r="H3" s="148"/>
      <c r="I3" s="148"/>
      <c r="J3" s="148"/>
      <c r="K3" s="348" t="s">
        <v>374</v>
      </c>
      <c r="L3" s="93"/>
      <c r="M3" s="242"/>
      <c r="N3" s="346"/>
      <c r="O3" s="347"/>
      <c r="P3" s="309" t="s">
        <v>376</v>
      </c>
      <c r="Q3" s="94"/>
      <c r="R3" s="95" t="e">
        <f>VLOOKUP(Q3:Q3,'Data Validation'!BZ2:CA7,2,0)</f>
        <v>#N/A</v>
      </c>
      <c r="S3" s="225"/>
      <c r="T3" s="354"/>
      <c r="U3" s="355"/>
      <c r="V3" s="355"/>
      <c r="W3" s="355"/>
      <c r="X3" s="355"/>
      <c r="Y3" s="355"/>
      <c r="Z3" s="355"/>
      <c r="AA3" s="355"/>
      <c r="AB3" s="355"/>
      <c r="AC3" s="355"/>
    </row>
    <row r="4" spans="1:36" ht="8.25" customHeight="1" x14ac:dyDescent="0.25">
      <c r="A4" s="192"/>
      <c r="B4" s="193"/>
      <c r="C4" s="194"/>
      <c r="D4" s="194"/>
      <c r="E4" s="194"/>
      <c r="F4" s="194"/>
      <c r="G4" s="194"/>
      <c r="H4" s="194"/>
      <c r="I4" s="194"/>
      <c r="J4" s="194"/>
      <c r="K4" s="334"/>
      <c r="L4" s="214"/>
      <c r="M4" s="213"/>
      <c r="N4" s="213"/>
      <c r="O4" s="213"/>
      <c r="P4" s="222"/>
      <c r="Q4" s="342"/>
      <c r="R4" s="345"/>
      <c r="S4" s="342"/>
      <c r="T4" s="356"/>
      <c r="U4" s="357"/>
      <c r="V4" s="357"/>
      <c r="W4" s="357"/>
      <c r="X4" s="357"/>
      <c r="Y4" s="357"/>
      <c r="Z4" s="357"/>
      <c r="AA4" s="357"/>
      <c r="AB4" s="357"/>
      <c r="AC4" s="357"/>
      <c r="AE4" s="73"/>
    </row>
    <row r="5" spans="1:36" x14ac:dyDescent="0.25">
      <c r="A5" s="191" t="s">
        <v>822</v>
      </c>
      <c r="B5" s="75"/>
      <c r="C5" s="188"/>
      <c r="D5" s="189" t="s">
        <v>97</v>
      </c>
      <c r="E5" s="190"/>
      <c r="F5" s="171"/>
      <c r="G5" s="173" t="str">
        <f>IF(S2=FALSE,"Item Number if previously Listed:  ","")</f>
        <v xml:space="preserve">Item Number if previously Listed:  </v>
      </c>
      <c r="H5" s="63"/>
      <c r="I5" s="186"/>
      <c r="J5" s="187"/>
      <c r="K5" s="332" t="s">
        <v>375</v>
      </c>
      <c r="L5" s="77"/>
      <c r="M5" s="78" t="str">
        <f>IF(L5="","",VLOOKUP(L5,'Data Validation'!BN1:BO15,2,0))</f>
        <v/>
      </c>
      <c r="N5" s="213"/>
      <c r="O5" s="213"/>
      <c r="P5" s="214"/>
      <c r="Q5" s="309" t="s">
        <v>868</v>
      </c>
      <c r="R5" s="83"/>
      <c r="S5" s="342"/>
      <c r="T5" s="356"/>
      <c r="U5" s="357"/>
      <c r="V5" s="357"/>
      <c r="W5" s="357"/>
      <c r="X5" s="357"/>
      <c r="Y5" s="357"/>
      <c r="Z5" s="357"/>
      <c r="AA5" s="357"/>
      <c r="AB5" s="357"/>
      <c r="AC5" s="357"/>
      <c r="AE5" s="74"/>
      <c r="AF5" s="51"/>
      <c r="AG5" s="51"/>
      <c r="AH5" s="51"/>
      <c r="AI5" s="51"/>
      <c r="AJ5" s="51"/>
    </row>
    <row r="6" spans="1:36" x14ac:dyDescent="0.25">
      <c r="A6" s="170"/>
      <c r="B6" s="171"/>
      <c r="C6" s="172"/>
      <c r="D6" s="173" t="str">
        <f>IF(S2=TRUE,"Item Number:","")</f>
        <v/>
      </c>
      <c r="E6" s="174"/>
      <c r="F6" s="173" t="str">
        <f>IF(S2=TRUE,"Change:","")</f>
        <v/>
      </c>
      <c r="G6" s="175"/>
      <c r="H6" s="176"/>
      <c r="I6" s="177" t="str">
        <f>IF(G6="Other","What's the change?","")</f>
        <v/>
      </c>
      <c r="J6" s="178"/>
      <c r="K6" s="332" t="s">
        <v>882</v>
      </c>
      <c r="L6" s="79"/>
      <c r="M6" s="60" t="str">
        <f>IFERROR(IF(B11="Wine",200,IF(B11="Spirit",100,"")),"")</f>
        <v/>
      </c>
      <c r="N6" s="344"/>
      <c r="O6" s="214"/>
      <c r="P6" s="214"/>
      <c r="Q6" s="309" t="s">
        <v>379</v>
      </c>
      <c r="R6" s="84"/>
      <c r="S6" s="342"/>
      <c r="T6" s="356"/>
      <c r="U6" s="357"/>
      <c r="V6" s="357"/>
      <c r="W6" s="357"/>
      <c r="X6" s="357"/>
      <c r="Y6" s="357"/>
      <c r="Z6" s="357"/>
      <c r="AA6" s="357"/>
      <c r="AB6" s="357"/>
      <c r="AC6" s="357"/>
      <c r="AE6" s="74"/>
      <c r="AF6" s="51"/>
      <c r="AG6" s="51"/>
      <c r="AH6" s="51"/>
      <c r="AI6" s="51"/>
      <c r="AJ6" s="51"/>
    </row>
    <row r="7" spans="1:36" ht="9" customHeight="1" thickBot="1" x14ac:dyDescent="0.3">
      <c r="A7" s="179"/>
      <c r="B7" s="180"/>
      <c r="C7" s="180"/>
      <c r="D7" s="180"/>
      <c r="E7" s="181"/>
      <c r="F7" s="182"/>
      <c r="G7" s="183"/>
      <c r="H7" s="181"/>
      <c r="I7" s="184"/>
      <c r="J7" s="185"/>
      <c r="K7" s="334"/>
      <c r="L7" s="214"/>
      <c r="M7" s="214"/>
      <c r="N7" s="214"/>
      <c r="O7" s="214"/>
      <c r="P7" s="337"/>
      <c r="Q7" s="214"/>
      <c r="R7" s="214"/>
      <c r="S7" s="214"/>
      <c r="T7" s="356"/>
      <c r="U7" s="357"/>
      <c r="V7" s="357"/>
      <c r="W7" s="357"/>
      <c r="X7" s="357"/>
      <c r="Y7" s="357"/>
      <c r="Z7" s="357"/>
      <c r="AA7" s="357"/>
      <c r="AB7" s="357"/>
      <c r="AC7" s="357"/>
      <c r="AE7" s="73"/>
    </row>
    <row r="8" spans="1:36" ht="18" customHeight="1" thickBot="1" x14ac:dyDescent="0.3">
      <c r="A8" s="417" t="s">
        <v>826</v>
      </c>
      <c r="B8" s="418"/>
      <c r="C8" s="418"/>
      <c r="D8" s="418"/>
      <c r="E8" s="418"/>
      <c r="F8" s="418"/>
      <c r="G8" s="418"/>
      <c r="H8" s="418"/>
      <c r="I8" s="418"/>
      <c r="J8" s="418"/>
      <c r="K8" s="343" t="s">
        <v>881</v>
      </c>
      <c r="L8" s="60"/>
      <c r="M8" s="60" t="str">
        <f>IFERROR(VLOOKUP(L8,CATCODES2!R:S,2,0),"")</f>
        <v/>
      </c>
      <c r="N8" s="214"/>
      <c r="O8" s="214"/>
      <c r="P8" s="214"/>
      <c r="Q8" s="309" t="s">
        <v>513</v>
      </c>
      <c r="R8" s="85"/>
      <c r="S8" s="342"/>
      <c r="T8" s="354"/>
      <c r="U8" s="355"/>
      <c r="V8" s="355"/>
      <c r="W8" s="355"/>
      <c r="X8" s="355"/>
      <c r="Y8" s="355"/>
      <c r="Z8" s="355"/>
      <c r="AA8" s="355"/>
      <c r="AB8" s="355"/>
      <c r="AC8" s="355"/>
    </row>
    <row r="9" spans="1:36" ht="8.25" customHeight="1" x14ac:dyDescent="0.25">
      <c r="A9" s="299"/>
      <c r="B9" s="300"/>
      <c r="C9" s="300"/>
      <c r="D9" s="300"/>
      <c r="E9" s="300"/>
      <c r="F9" s="300"/>
      <c r="G9" s="300"/>
      <c r="H9" s="300"/>
      <c r="I9" s="300"/>
      <c r="J9" s="301"/>
      <c r="K9" s="340"/>
      <c r="L9" s="287"/>
      <c r="M9" s="287"/>
      <c r="N9" s="341"/>
      <c r="O9" s="214"/>
      <c r="P9" s="338"/>
      <c r="Q9" s="242"/>
      <c r="R9" s="342"/>
      <c r="S9" s="342"/>
      <c r="T9" s="354"/>
      <c r="U9" s="355"/>
      <c r="V9" s="355"/>
      <c r="W9" s="355"/>
      <c r="X9" s="355"/>
      <c r="Y9" s="355"/>
      <c r="Z9" s="355"/>
      <c r="AA9" s="355"/>
      <c r="AB9" s="355"/>
      <c r="AC9" s="355"/>
    </row>
    <row r="10" spans="1:36" ht="18" customHeight="1" x14ac:dyDescent="0.25">
      <c r="A10" s="277" t="str">
        <f>IF(OR(B5="Innovation",B5="Listing Call",B5="Enhancement"),"Core/Seasonal:","")</f>
        <v/>
      </c>
      <c r="B10" s="302"/>
      <c r="C10" s="300"/>
      <c r="D10" s="300"/>
      <c r="E10" s="300"/>
      <c r="F10" s="300"/>
      <c r="G10" s="300"/>
      <c r="H10" s="300"/>
      <c r="I10" s="300"/>
      <c r="J10" s="301"/>
      <c r="K10" s="332" t="s">
        <v>696</v>
      </c>
      <c r="L10" s="60"/>
      <c r="M10" s="60" t="str">
        <f>IFERROR(VLOOKUP(L10,'Category Codes1'!AE2:AF118,2,0),"")</f>
        <v/>
      </c>
      <c r="N10" s="213"/>
      <c r="O10" s="213"/>
      <c r="P10" s="214"/>
      <c r="Q10" s="309" t="s">
        <v>392</v>
      </c>
      <c r="R10" s="76"/>
      <c r="S10" s="214"/>
      <c r="T10" s="354"/>
      <c r="U10" s="355"/>
      <c r="V10" s="355"/>
      <c r="W10" s="355"/>
      <c r="X10" s="355"/>
      <c r="Y10" s="355"/>
      <c r="Z10" s="355"/>
      <c r="AA10" s="355"/>
      <c r="AB10" s="355"/>
      <c r="AC10" s="355"/>
    </row>
    <row r="11" spans="1:36" x14ac:dyDescent="0.25">
      <c r="A11" s="202" t="s">
        <v>824</v>
      </c>
      <c r="B11" s="97"/>
      <c r="C11" s="214"/>
      <c r="D11" s="211" t="s">
        <v>98</v>
      </c>
      <c r="E11" s="412"/>
      <c r="F11" s="413"/>
      <c r="G11" s="298" t="s">
        <v>483</v>
      </c>
      <c r="H11" s="211"/>
      <c r="I11" s="283"/>
      <c r="J11" s="199"/>
      <c r="K11" s="332" t="s">
        <v>512</v>
      </c>
      <c r="L11" s="59"/>
      <c r="M11" s="59" t="str">
        <f>IF(L11="","",(VLOOKUP(L11,'Data Validation'!BW2:BX11,2,0)))</f>
        <v/>
      </c>
      <c r="N11" s="213"/>
      <c r="O11" s="339"/>
      <c r="P11" s="214"/>
      <c r="Q11" s="309" t="s">
        <v>394</v>
      </c>
      <c r="R11" s="77"/>
      <c r="S11" s="214"/>
      <c r="T11" s="354"/>
      <c r="U11" s="355"/>
      <c r="V11" s="355"/>
      <c r="W11" s="355"/>
      <c r="X11" s="355"/>
      <c r="Y11" s="355"/>
      <c r="Z11" s="355"/>
      <c r="AA11" s="355"/>
      <c r="AB11" s="355"/>
      <c r="AC11" s="355"/>
    </row>
    <row r="12" spans="1:36" x14ac:dyDescent="0.25">
      <c r="A12" s="202" t="s">
        <v>825</v>
      </c>
      <c r="B12" s="97"/>
      <c r="C12" s="214"/>
      <c r="D12" s="201" t="s">
        <v>99</v>
      </c>
      <c r="E12" s="414"/>
      <c r="F12" s="415"/>
      <c r="G12" s="199"/>
      <c r="H12" s="221" t="str">
        <f>IF(B11="Spirit","100% Grape Based:","")</f>
        <v/>
      </c>
      <c r="I12" s="278"/>
      <c r="J12" s="199"/>
      <c r="K12" s="332" t="s">
        <v>377</v>
      </c>
      <c r="L12" s="66"/>
      <c r="M12" s="62" t="str">
        <f>IF(L12="","",VLOOKUP(L12,'Category Codes1'!AA2:AB56,2,0))</f>
        <v/>
      </c>
      <c r="N12" s="214"/>
      <c r="O12" s="214"/>
      <c r="P12" s="214"/>
      <c r="Q12" s="309" t="s">
        <v>391</v>
      </c>
      <c r="R12" s="77"/>
      <c r="S12" s="214"/>
      <c r="T12" s="358"/>
      <c r="U12" s="359"/>
      <c r="V12" s="359"/>
      <c r="W12" s="359"/>
      <c r="X12" s="359"/>
      <c r="Y12" s="359"/>
      <c r="Z12" s="359"/>
      <c r="AA12" s="359"/>
      <c r="AB12" s="359"/>
      <c r="AC12" s="359"/>
    </row>
    <row r="13" spans="1:36" x14ac:dyDescent="0.25">
      <c r="A13" s="277" t="s">
        <v>870</v>
      </c>
      <c r="B13" s="97"/>
      <c r="C13" s="214"/>
      <c r="D13" s="222" t="str">
        <f>IF(E12="","",IF(E12="Canada","Canadian Province:",IF(E12="U.S.A.","State of Origin:","")))</f>
        <v/>
      </c>
      <c r="E13" s="416"/>
      <c r="F13" s="416"/>
      <c r="G13" s="214"/>
      <c r="H13" s="296" t="s">
        <v>883</v>
      </c>
      <c r="I13" s="80"/>
      <c r="J13" s="218"/>
      <c r="K13" s="332" t="s">
        <v>378</v>
      </c>
      <c r="L13" s="62"/>
      <c r="M13" s="213"/>
      <c r="N13" s="213"/>
      <c r="O13" s="214"/>
      <c r="P13" s="338"/>
      <c r="Q13" s="242"/>
      <c r="R13" s="214"/>
      <c r="S13" s="214"/>
      <c r="T13" s="354"/>
      <c r="U13" s="355"/>
      <c r="V13" s="355"/>
      <c r="W13" s="355"/>
      <c r="X13" s="355"/>
      <c r="Y13" s="355"/>
      <c r="Z13" s="355"/>
      <c r="AA13" s="355"/>
      <c r="AB13" s="355"/>
      <c r="AC13" s="355"/>
      <c r="AD13" s="400"/>
    </row>
    <row r="14" spans="1:36" x14ac:dyDescent="0.25">
      <c r="A14" s="277" t="str">
        <f>IF(B11="Wine","Vintage if specific:",IF(B12="Liqueur","Spirit Base:",""))</f>
        <v/>
      </c>
      <c r="B14" s="274"/>
      <c r="C14" s="214"/>
      <c r="D14" s="214"/>
      <c r="E14" s="214"/>
      <c r="F14" s="214"/>
      <c r="G14" s="214"/>
      <c r="H14" s="296" t="s">
        <v>884</v>
      </c>
      <c r="I14" s="81"/>
      <c r="J14" s="294"/>
      <c r="K14" s="332" t="s">
        <v>867</v>
      </c>
      <c r="L14" s="62"/>
      <c r="M14" s="213"/>
      <c r="N14" s="214"/>
      <c r="O14" s="214"/>
      <c r="P14" s="214"/>
      <c r="Q14" s="309" t="s">
        <v>389</v>
      </c>
      <c r="R14" s="77"/>
      <c r="S14" s="214"/>
      <c r="T14" s="354"/>
      <c r="U14" s="355"/>
      <c r="V14" s="355"/>
      <c r="W14" s="355"/>
      <c r="X14" s="355"/>
      <c r="Y14" s="355"/>
      <c r="Z14" s="355"/>
      <c r="AA14" s="355"/>
      <c r="AB14" s="355"/>
      <c r="AC14" s="355"/>
      <c r="AD14" s="400"/>
    </row>
    <row r="15" spans="1:36" x14ac:dyDescent="0.25">
      <c r="A15" s="297" t="s">
        <v>831</v>
      </c>
      <c r="B15" s="77"/>
      <c r="C15" s="291" t="s">
        <v>832</v>
      </c>
      <c r="D15" s="222"/>
      <c r="E15" s="292"/>
      <c r="F15" s="292"/>
      <c r="G15" s="214"/>
      <c r="H15" s="296"/>
      <c r="I15" s="283"/>
      <c r="J15" s="294"/>
      <c r="K15" s="332" t="s">
        <v>380</v>
      </c>
      <c r="L15" s="62"/>
      <c r="M15" s="213"/>
      <c r="N15" s="214"/>
      <c r="O15" s="214"/>
      <c r="P15" s="214"/>
      <c r="Q15" s="309" t="s">
        <v>390</v>
      </c>
      <c r="R15" s="77"/>
      <c r="S15" s="214"/>
      <c r="T15" s="354"/>
      <c r="U15" s="355"/>
      <c r="V15" s="355"/>
      <c r="W15" s="355"/>
      <c r="X15" s="355"/>
      <c r="Y15" s="355"/>
      <c r="Z15" s="355"/>
      <c r="AA15" s="355"/>
      <c r="AB15" s="355"/>
      <c r="AC15" s="355"/>
      <c r="AD15" s="400"/>
    </row>
    <row r="16" spans="1:36" x14ac:dyDescent="0.25">
      <c r="A16" s="202"/>
      <c r="B16" s="290"/>
      <c r="C16" s="291" t="str">
        <f>IF(B15="Yes","&lt;-- How many mg/L does it contain ","")</f>
        <v/>
      </c>
      <c r="D16" s="222"/>
      <c r="E16" s="292"/>
      <c r="F16" s="292"/>
      <c r="G16" s="214"/>
      <c r="H16" s="293"/>
      <c r="I16" s="283"/>
      <c r="J16" s="294"/>
      <c r="K16" s="334"/>
      <c r="L16" s="214"/>
      <c r="M16" s="213"/>
      <c r="N16" s="214"/>
      <c r="O16" s="214"/>
      <c r="P16" s="214"/>
      <c r="Q16" s="425" t="s">
        <v>726</v>
      </c>
      <c r="R16" s="214"/>
      <c r="S16" s="214"/>
      <c r="T16" s="354"/>
      <c r="U16" s="355"/>
      <c r="V16" s="355"/>
      <c r="W16" s="355"/>
      <c r="X16" s="355"/>
      <c r="Y16" s="355"/>
      <c r="Z16" s="355"/>
      <c r="AA16" s="355"/>
      <c r="AB16" s="355"/>
      <c r="AC16" s="355"/>
      <c r="AD16" s="400"/>
    </row>
    <row r="17" spans="1:36" ht="8.1" customHeight="1" x14ac:dyDescent="0.25">
      <c r="A17" s="202"/>
      <c r="B17" s="274"/>
      <c r="C17" s="214"/>
      <c r="D17" s="214"/>
      <c r="E17" s="295"/>
      <c r="F17" s="295"/>
      <c r="G17" s="214"/>
      <c r="H17" s="214"/>
      <c r="I17" s="283"/>
      <c r="J17" s="294"/>
      <c r="K17" s="334"/>
      <c r="L17" s="214"/>
      <c r="M17" s="213"/>
      <c r="N17" s="214"/>
      <c r="O17" s="214"/>
      <c r="P17" s="214"/>
      <c r="Q17" s="425"/>
      <c r="R17" s="214"/>
      <c r="S17" s="214"/>
      <c r="T17" s="354"/>
      <c r="U17" s="355"/>
      <c r="V17" s="355"/>
      <c r="W17" s="355"/>
      <c r="X17" s="355"/>
      <c r="Y17" s="355"/>
      <c r="Z17" s="355"/>
      <c r="AA17" s="355"/>
      <c r="AB17" s="355"/>
      <c r="AC17" s="355"/>
      <c r="AD17" s="400"/>
    </row>
    <row r="18" spans="1:36" ht="18.75" customHeight="1" x14ac:dyDescent="0.25">
      <c r="A18" s="202" t="s">
        <v>100</v>
      </c>
      <c r="B18" s="426"/>
      <c r="C18" s="427"/>
      <c r="D18" s="427"/>
      <c r="E18" s="428"/>
      <c r="F18" s="429" t="s">
        <v>689</v>
      </c>
      <c r="G18" s="430"/>
      <c r="H18" s="414"/>
      <c r="I18" s="415"/>
      <c r="J18" s="218"/>
      <c r="K18" s="332" t="s">
        <v>381</v>
      </c>
      <c r="L18" s="62"/>
      <c r="M18" s="213"/>
      <c r="N18" s="214"/>
      <c r="O18" s="214"/>
      <c r="P18" s="214"/>
      <c r="Q18" s="309" t="s">
        <v>393</v>
      </c>
      <c r="R18" s="349"/>
      <c r="S18" s="214"/>
      <c r="T18" s="354"/>
      <c r="U18" s="355"/>
      <c r="V18" s="355"/>
      <c r="W18" s="355"/>
      <c r="X18" s="355"/>
      <c r="Y18" s="355"/>
      <c r="Z18" s="355"/>
      <c r="AA18" s="355"/>
      <c r="AB18" s="355"/>
      <c r="AC18" s="355"/>
      <c r="AD18" s="400"/>
    </row>
    <row r="19" spans="1:36" ht="18.75" customHeight="1" x14ac:dyDescent="0.25">
      <c r="A19" s="202" t="s">
        <v>821</v>
      </c>
      <c r="B19" s="426"/>
      <c r="C19" s="427"/>
      <c r="D19" s="427"/>
      <c r="E19" s="428"/>
      <c r="F19" s="289"/>
      <c r="G19" s="215" t="s">
        <v>690</v>
      </c>
      <c r="H19" s="414"/>
      <c r="I19" s="415"/>
      <c r="J19" s="218"/>
      <c r="K19" s="332" t="s">
        <v>382</v>
      </c>
      <c r="L19" s="62"/>
      <c r="M19" s="213"/>
      <c r="N19" s="214"/>
      <c r="O19" s="214"/>
      <c r="P19" s="214"/>
      <c r="Q19" s="309" t="s">
        <v>717</v>
      </c>
      <c r="R19" s="349"/>
      <c r="S19" s="214"/>
      <c r="T19" s="354"/>
      <c r="U19" s="355"/>
      <c r="V19" s="355"/>
      <c r="W19" s="355"/>
      <c r="X19" s="355"/>
      <c r="Y19" s="355"/>
      <c r="Z19" s="355"/>
      <c r="AA19" s="355"/>
      <c r="AB19" s="355"/>
      <c r="AC19" s="355"/>
      <c r="AD19" s="400"/>
    </row>
    <row r="20" spans="1:36" ht="9.9499999999999993" customHeight="1" x14ac:dyDescent="0.25">
      <c r="A20" s="202"/>
      <c r="B20" s="200"/>
      <c r="C20" s="200"/>
      <c r="D20" s="200"/>
      <c r="E20" s="200"/>
      <c r="F20" s="287"/>
      <c r="G20" s="287"/>
      <c r="H20" s="200"/>
      <c r="I20" s="288"/>
      <c r="J20" s="218"/>
      <c r="K20" s="332"/>
      <c r="L20" s="333"/>
      <c r="M20" s="335"/>
      <c r="N20" s="335"/>
      <c r="O20" s="335"/>
      <c r="P20" s="337"/>
      <c r="Q20" s="214"/>
      <c r="R20" s="213"/>
      <c r="S20" s="214"/>
      <c r="T20" s="354"/>
      <c r="U20" s="355"/>
      <c r="V20" s="355"/>
      <c r="W20" s="355"/>
      <c r="X20" s="355"/>
      <c r="Y20" s="355"/>
      <c r="Z20" s="355"/>
      <c r="AA20" s="355"/>
      <c r="AB20" s="355"/>
      <c r="AC20" s="355"/>
      <c r="AD20" s="400"/>
    </row>
    <row r="21" spans="1:36" x14ac:dyDescent="0.25">
      <c r="A21" s="277" t="s">
        <v>893</v>
      </c>
      <c r="B21" s="88"/>
      <c r="C21" s="215" t="s">
        <v>101</v>
      </c>
      <c r="D21" s="97"/>
      <c r="E21" s="283"/>
      <c r="F21" s="213"/>
      <c r="G21" s="249" t="s">
        <v>827</v>
      </c>
      <c r="H21" s="98"/>
      <c r="I21" s="407" t="s">
        <v>839</v>
      </c>
      <c r="J21" s="199"/>
      <c r="K21" s="336" t="s">
        <v>718</v>
      </c>
      <c r="L21" s="60"/>
      <c r="M21" s="335"/>
      <c r="N21" s="335"/>
      <c r="O21" s="335"/>
      <c r="P21" s="394" t="s">
        <v>869</v>
      </c>
      <c r="Q21" s="384"/>
      <c r="R21" s="384"/>
      <c r="S21" s="384"/>
      <c r="T21" s="354"/>
      <c r="U21" s="355"/>
      <c r="V21" s="355"/>
      <c r="W21" s="355"/>
      <c r="X21" s="355"/>
      <c r="Y21" s="355"/>
      <c r="Z21" s="355"/>
      <c r="AA21" s="355"/>
      <c r="AB21" s="355"/>
      <c r="AC21" s="355"/>
    </row>
    <row r="22" spans="1:36" ht="15" customHeight="1" x14ac:dyDescent="0.25">
      <c r="A22" s="277" t="s">
        <v>102</v>
      </c>
      <c r="B22" s="98"/>
      <c r="C22" s="215" t="s">
        <v>103</v>
      </c>
      <c r="D22" s="97"/>
      <c r="E22" s="279"/>
      <c r="F22" s="284"/>
      <c r="G22" s="284" t="s">
        <v>828</v>
      </c>
      <c r="H22" s="98"/>
      <c r="I22" s="407"/>
      <c r="J22" s="199"/>
      <c r="K22" s="332" t="str">
        <f>IF(L21&lt;&gt;"Yes","","Season")</f>
        <v/>
      </c>
      <c r="L22" s="281"/>
      <c r="M22" s="214"/>
      <c r="N22" s="214"/>
      <c r="O22" s="214"/>
      <c r="P22" s="103"/>
      <c r="Q22" s="104"/>
      <c r="R22" s="104"/>
      <c r="S22" s="104"/>
      <c r="T22" s="354"/>
      <c r="U22" s="355"/>
      <c r="V22" s="355"/>
      <c r="W22" s="355"/>
      <c r="X22" s="355"/>
      <c r="Y22" s="355"/>
      <c r="Z22" s="355"/>
      <c r="AA22" s="355"/>
      <c r="AB22" s="355"/>
      <c r="AC22" s="355"/>
    </row>
    <row r="23" spans="1:36" x14ac:dyDescent="0.25">
      <c r="A23" s="277" t="s">
        <v>104</v>
      </c>
      <c r="B23" s="77"/>
      <c r="C23" s="215" t="s">
        <v>105</v>
      </c>
      <c r="D23" s="97"/>
      <c r="E23" s="279"/>
      <c r="F23" s="285"/>
      <c r="G23" s="286"/>
      <c r="H23" s="98"/>
      <c r="I23" s="407"/>
      <c r="J23" s="218"/>
      <c r="K23" s="332" t="str">
        <f>IF(L21&lt;&gt;"Yes","","Last Order Date")</f>
        <v/>
      </c>
      <c r="L23" s="333"/>
      <c r="M23" s="331"/>
      <c r="N23" s="214"/>
      <c r="O23" s="214"/>
      <c r="P23" s="105"/>
      <c r="Q23" s="106"/>
      <c r="R23" s="106"/>
      <c r="S23" s="106"/>
      <c r="T23" s="360"/>
      <c r="U23" s="361"/>
      <c r="V23" s="361"/>
      <c r="W23" s="361"/>
      <c r="X23" s="361"/>
      <c r="Y23" s="361"/>
      <c r="Z23" s="361"/>
      <c r="AA23" s="361"/>
      <c r="AB23" s="361"/>
      <c r="AC23" s="361"/>
    </row>
    <row r="24" spans="1:36" ht="30" customHeight="1" x14ac:dyDescent="0.25">
      <c r="A24" s="277" t="str">
        <f>IF(B23&lt;&gt;"Multi-pack","","Containers per selling unit:")</f>
        <v/>
      </c>
      <c r="B24" s="278"/>
      <c r="C24" s="470" t="s">
        <v>962</v>
      </c>
      <c r="D24" s="468"/>
      <c r="E24" s="279"/>
      <c r="F24" s="280"/>
      <c r="G24" s="392" t="s">
        <v>829</v>
      </c>
      <c r="H24" s="98"/>
      <c r="I24" s="226"/>
      <c r="J24" s="218"/>
      <c r="K24" s="334"/>
      <c r="L24" s="214"/>
      <c r="M24" s="333"/>
      <c r="N24" s="214"/>
      <c r="O24" s="214"/>
      <c r="P24" s="105"/>
      <c r="Q24" s="106"/>
      <c r="R24" s="106"/>
      <c r="S24" s="106"/>
      <c r="T24" s="354"/>
      <c r="U24" s="355"/>
      <c r="V24" s="355"/>
      <c r="W24" s="355"/>
      <c r="X24" s="355"/>
      <c r="Y24" s="355"/>
      <c r="Z24" s="355"/>
      <c r="AA24" s="355"/>
      <c r="AB24" s="355"/>
      <c r="AC24" s="355"/>
    </row>
    <row r="25" spans="1:36" ht="26.25" customHeight="1" x14ac:dyDescent="0.25">
      <c r="A25" s="277" t="str">
        <f>IF(B23&lt;&gt;"Multi-pack","","Total mls per selling unit:")</f>
        <v/>
      </c>
      <c r="B25" s="281" t="str">
        <f>IF(B24="","",(B22*B24))</f>
        <v/>
      </c>
      <c r="C25" s="471" t="str">
        <f>IF(D24="Other","If Other, please elaborate:","")</f>
        <v/>
      </c>
      <c r="D25" s="469"/>
      <c r="E25" s="199"/>
      <c r="F25" s="282"/>
      <c r="G25" s="393" t="s">
        <v>830</v>
      </c>
      <c r="H25" s="98"/>
      <c r="I25" s="226"/>
      <c r="J25" s="199"/>
      <c r="K25" s="332" t="s">
        <v>386</v>
      </c>
      <c r="L25" s="60">
        <f>H57*2.20462</f>
        <v>0</v>
      </c>
      <c r="M25" s="391" t="s">
        <v>387</v>
      </c>
      <c r="N25" s="214"/>
      <c r="O25" s="214"/>
      <c r="P25" s="107"/>
      <c r="Q25" s="108"/>
      <c r="R25" s="108"/>
      <c r="S25" s="108"/>
      <c r="T25" s="354"/>
      <c r="U25" s="355"/>
      <c r="V25" s="355"/>
      <c r="W25" s="355"/>
      <c r="X25" s="355"/>
      <c r="Y25" s="355"/>
      <c r="Z25" s="355"/>
      <c r="AA25" s="355"/>
      <c r="AB25" s="355"/>
      <c r="AC25" s="355"/>
    </row>
    <row r="26" spans="1:36" ht="15.75" thickBot="1" x14ac:dyDescent="0.3">
      <c r="A26" s="271"/>
      <c r="B26" s="272"/>
      <c r="C26" s="235"/>
      <c r="D26" s="273" t="str">
        <f>IF(B25&lt;&gt;"Yes","","How many mg/serving does it contain?")</f>
        <v/>
      </c>
      <c r="E26" s="274"/>
      <c r="F26" s="275"/>
      <c r="G26" s="276"/>
      <c r="H26" s="276"/>
      <c r="I26" s="276"/>
      <c r="J26" s="199"/>
      <c r="K26" s="327"/>
      <c r="L26" s="210"/>
      <c r="M26" s="328"/>
      <c r="N26" s="210"/>
      <c r="O26" s="210"/>
      <c r="P26" s="329"/>
      <c r="Q26" s="329"/>
      <c r="R26" s="329"/>
      <c r="S26" s="329"/>
      <c r="T26" s="354"/>
      <c r="U26" s="355"/>
      <c r="V26" s="355"/>
      <c r="W26" s="355"/>
      <c r="X26" s="355"/>
      <c r="Y26" s="355"/>
      <c r="Z26" s="355"/>
      <c r="AA26" s="355"/>
      <c r="AB26" s="355"/>
      <c r="AC26" s="355"/>
    </row>
    <row r="27" spans="1:36" ht="18" customHeight="1" thickBot="1" x14ac:dyDescent="0.3">
      <c r="A27" s="151" t="s">
        <v>833</v>
      </c>
      <c r="B27" s="149"/>
      <c r="C27" s="149"/>
      <c r="D27" s="149"/>
      <c r="E27" s="149"/>
      <c r="F27" s="149"/>
      <c r="G27" s="149"/>
      <c r="H27" s="149"/>
      <c r="I27" s="149"/>
      <c r="J27" s="150"/>
      <c r="K27" s="386" t="s">
        <v>739</v>
      </c>
      <c r="L27" s="387"/>
      <c r="M27" s="387"/>
      <c r="N27" s="387"/>
      <c r="O27" s="387"/>
      <c r="P27" s="387"/>
      <c r="Q27" s="387"/>
      <c r="R27" s="387"/>
      <c r="S27" s="387"/>
      <c r="T27" s="362"/>
      <c r="U27" s="363"/>
      <c r="V27" s="363"/>
      <c r="W27" s="363"/>
      <c r="X27" s="363"/>
      <c r="Y27" s="363"/>
      <c r="Z27" s="363"/>
      <c r="AA27" s="363"/>
      <c r="AB27" s="363"/>
      <c r="AC27" s="363"/>
    </row>
    <row r="28" spans="1:36" ht="15" customHeight="1" thickBot="1" x14ac:dyDescent="0.3">
      <c r="A28" s="269" t="s">
        <v>834</v>
      </c>
      <c r="B28" s="242"/>
      <c r="C28" s="242"/>
      <c r="D28" s="242"/>
      <c r="E28" s="242"/>
      <c r="F28" s="242"/>
      <c r="G28" s="242"/>
      <c r="H28" s="242"/>
      <c r="I28" s="242"/>
      <c r="J28" s="379"/>
      <c r="K28" s="388"/>
      <c r="L28" s="389"/>
      <c r="M28" s="389"/>
      <c r="N28" s="389"/>
      <c r="O28" s="389"/>
      <c r="P28" s="389"/>
      <c r="Q28" s="389"/>
      <c r="R28" s="389"/>
      <c r="S28" s="389"/>
      <c r="T28" s="360"/>
      <c r="U28" s="361"/>
      <c r="V28" s="361"/>
      <c r="W28" s="361"/>
      <c r="X28" s="361"/>
      <c r="Y28" s="361"/>
      <c r="Z28" s="361"/>
      <c r="AA28" s="361"/>
      <c r="AB28" s="361"/>
      <c r="AC28" s="361"/>
    </row>
    <row r="29" spans="1:36" x14ac:dyDescent="0.25">
      <c r="A29" s="270" t="s">
        <v>835</v>
      </c>
      <c r="B29" s="242"/>
      <c r="C29" s="242"/>
      <c r="D29" s="242"/>
      <c r="E29" s="242"/>
      <c r="F29" s="242"/>
      <c r="G29" s="242"/>
      <c r="H29" s="242"/>
      <c r="I29" s="242"/>
      <c r="J29" s="379"/>
      <c r="K29" s="258"/>
      <c r="L29" s="214"/>
      <c r="M29" s="214"/>
      <c r="N29" s="214"/>
      <c r="O29" s="214"/>
      <c r="P29" s="330"/>
      <c r="Q29" s="213"/>
      <c r="R29" s="331"/>
      <c r="S29" s="331"/>
      <c r="T29" s="358"/>
      <c r="U29" s="359"/>
      <c r="V29" s="359"/>
      <c r="W29" s="359"/>
      <c r="X29" s="359"/>
      <c r="Y29" s="359"/>
      <c r="Z29" s="359"/>
      <c r="AA29" s="359"/>
      <c r="AB29" s="359"/>
      <c r="AC29" s="359"/>
    </row>
    <row r="30" spans="1:36" x14ac:dyDescent="0.25">
      <c r="A30" s="268" t="s">
        <v>894</v>
      </c>
      <c r="B30" s="431"/>
      <c r="C30" s="432"/>
      <c r="D30" s="432"/>
      <c r="E30" s="432"/>
      <c r="F30" s="432"/>
      <c r="G30" s="432"/>
      <c r="H30" s="433"/>
      <c r="I30" s="242"/>
      <c r="J30" s="380"/>
      <c r="K30" s="326" t="s">
        <v>383</v>
      </c>
      <c r="L30" s="242"/>
      <c r="M30" s="242"/>
      <c r="N30" s="242"/>
      <c r="O30" s="214"/>
      <c r="P30" s="214"/>
      <c r="Q30" s="214"/>
      <c r="R30" s="214"/>
      <c r="S30" s="214"/>
      <c r="T30" s="354"/>
      <c r="U30" s="355"/>
      <c r="V30" s="355"/>
      <c r="W30" s="355"/>
      <c r="X30" s="355"/>
      <c r="Y30" s="355"/>
      <c r="Z30" s="355"/>
      <c r="AA30" s="355"/>
      <c r="AB30" s="355"/>
      <c r="AC30" s="355"/>
    </row>
    <row r="31" spans="1:36" x14ac:dyDescent="0.25">
      <c r="A31" s="268" t="s">
        <v>836</v>
      </c>
      <c r="B31" s="139"/>
      <c r="C31" s="140"/>
      <c r="D31" s="140"/>
      <c r="E31" s="140"/>
      <c r="F31" s="140"/>
      <c r="G31" s="140"/>
      <c r="H31" s="141"/>
      <c r="I31" s="242"/>
      <c r="J31" s="381"/>
      <c r="K31" s="109"/>
      <c r="L31" s="110"/>
      <c r="M31" s="111"/>
      <c r="N31" s="242"/>
      <c r="O31" s="130"/>
      <c r="P31" s="131"/>
      <c r="Q31" s="131"/>
      <c r="R31" s="132"/>
      <c r="S31" s="314"/>
      <c r="T31" s="364"/>
      <c r="U31" s="365"/>
      <c r="V31" s="365"/>
      <c r="W31" s="365"/>
      <c r="X31" s="365"/>
      <c r="Y31" s="365"/>
      <c r="Z31" s="365"/>
      <c r="AA31" s="365"/>
      <c r="AB31" s="365"/>
      <c r="AC31" s="365"/>
    </row>
    <row r="32" spans="1:36" ht="25.5" x14ac:dyDescent="0.25">
      <c r="A32" s="267" t="s">
        <v>837</v>
      </c>
      <c r="B32" s="142"/>
      <c r="C32" s="143"/>
      <c r="D32" s="143"/>
      <c r="E32" s="143"/>
      <c r="F32" s="143"/>
      <c r="G32" s="143"/>
      <c r="H32" s="144"/>
      <c r="I32" s="242"/>
      <c r="J32" s="381"/>
      <c r="K32" s="326" t="s">
        <v>384</v>
      </c>
      <c r="L32" s="242"/>
      <c r="M32" s="242"/>
      <c r="N32" s="242"/>
      <c r="O32" s="133"/>
      <c r="P32" s="134"/>
      <c r="Q32" s="134"/>
      <c r="R32" s="135"/>
      <c r="S32" s="314"/>
      <c r="T32" s="366"/>
      <c r="U32" s="367"/>
      <c r="V32" s="367"/>
      <c r="W32" s="367"/>
      <c r="X32" s="367"/>
      <c r="Y32" s="367"/>
      <c r="Z32" s="367"/>
      <c r="AA32" s="367"/>
      <c r="AB32" s="367"/>
      <c r="AC32" s="367"/>
      <c r="AE32" s="52"/>
      <c r="AF32" s="52"/>
      <c r="AG32" s="52"/>
      <c r="AH32" s="52"/>
      <c r="AI32" s="52"/>
      <c r="AJ32" s="52"/>
    </row>
    <row r="33" spans="1:36" x14ac:dyDescent="0.25">
      <c r="A33" s="267"/>
      <c r="B33" s="142"/>
      <c r="C33" s="143"/>
      <c r="D33" s="143"/>
      <c r="E33" s="143"/>
      <c r="F33" s="143"/>
      <c r="G33" s="143"/>
      <c r="H33" s="144"/>
      <c r="I33" s="242"/>
      <c r="J33" s="381"/>
      <c r="K33" s="109"/>
      <c r="L33" s="110"/>
      <c r="M33" s="111"/>
      <c r="N33" s="325"/>
      <c r="O33" s="136"/>
      <c r="P33" s="137"/>
      <c r="Q33" s="137"/>
      <c r="R33" s="138"/>
      <c r="S33" s="314"/>
      <c r="T33" s="360"/>
      <c r="U33" s="361"/>
      <c r="V33" s="361"/>
      <c r="W33" s="361"/>
      <c r="X33" s="361"/>
      <c r="Y33" s="361"/>
      <c r="Z33" s="361"/>
      <c r="AA33" s="361"/>
      <c r="AB33" s="361"/>
      <c r="AC33" s="361"/>
      <c r="AE33" s="52"/>
      <c r="AF33" s="52"/>
      <c r="AG33" s="52"/>
      <c r="AH33" s="52"/>
      <c r="AI33" s="52"/>
      <c r="AJ33" s="52"/>
    </row>
    <row r="34" spans="1:36" x14ac:dyDescent="0.25">
      <c r="A34" s="267"/>
      <c r="B34" s="145"/>
      <c r="C34" s="146"/>
      <c r="D34" s="146"/>
      <c r="E34" s="146"/>
      <c r="F34" s="146"/>
      <c r="G34" s="146"/>
      <c r="H34" s="147"/>
      <c r="I34" s="242"/>
      <c r="J34" s="381"/>
      <c r="K34" s="303"/>
      <c r="L34" s="242"/>
      <c r="M34" s="242"/>
      <c r="N34" s="242"/>
      <c r="O34" s="321"/>
      <c r="P34" s="321"/>
      <c r="Q34" s="321"/>
      <c r="R34" s="321"/>
      <c r="S34" s="314"/>
      <c r="T34" s="360"/>
      <c r="U34" s="361"/>
      <c r="V34" s="361"/>
      <c r="W34" s="361"/>
      <c r="X34" s="361"/>
      <c r="Y34" s="361"/>
      <c r="Z34" s="361"/>
      <c r="AA34" s="361"/>
      <c r="AB34" s="361"/>
      <c r="AC34" s="361"/>
      <c r="AE34" s="52"/>
      <c r="AF34" s="52"/>
      <c r="AG34" s="52"/>
      <c r="AH34" s="52"/>
      <c r="AI34" s="52"/>
      <c r="AJ34" s="52"/>
    </row>
    <row r="35" spans="1:36" x14ac:dyDescent="0.25">
      <c r="A35" s="212"/>
      <c r="B35" s="199"/>
      <c r="C35" s="199"/>
      <c r="D35" s="199"/>
      <c r="E35" s="199"/>
      <c r="F35" s="199"/>
      <c r="G35" s="199"/>
      <c r="H35" s="199"/>
      <c r="I35" s="242"/>
      <c r="J35" s="382"/>
      <c r="K35" s="322" t="s">
        <v>385</v>
      </c>
      <c r="L35" s="323"/>
      <c r="M35" s="242"/>
      <c r="N35" s="242"/>
      <c r="O35" s="314"/>
      <c r="P35" s="249"/>
      <c r="Q35" s="324"/>
      <c r="R35" s="214"/>
      <c r="S35" s="314"/>
      <c r="T35" s="368"/>
      <c r="U35" s="369"/>
      <c r="V35" s="369"/>
      <c r="W35" s="369"/>
      <c r="X35" s="369"/>
      <c r="Y35" s="369"/>
      <c r="Z35" s="369"/>
      <c r="AA35" s="369"/>
      <c r="AB35" s="369"/>
      <c r="AC35" s="369"/>
      <c r="AE35" s="52"/>
      <c r="AF35" s="52"/>
      <c r="AG35" s="52"/>
      <c r="AH35" s="52"/>
      <c r="AI35" s="52"/>
      <c r="AJ35" s="52"/>
    </row>
    <row r="36" spans="1:36" x14ac:dyDescent="0.25">
      <c r="A36" s="263" t="str">
        <f>IF(AND(B11="Spirit",B12="Whisky"),"Taste Profile:",IF(B11="Wine","Taste Profile:",""))</f>
        <v/>
      </c>
      <c r="B36" s="264" t="str">
        <f>IF(AND(B11="Spirit",B12="Whisky"),"Body:",IF(B11="Wine","Body:",""))</f>
        <v/>
      </c>
      <c r="C36" s="409"/>
      <c r="D36" s="409"/>
      <c r="E36" s="265" t="str">
        <f>IF(AND(B11="Spirit",B12="Whisky"),"Flavour:",IF(B11="Wine","Flavour:",""))</f>
        <v/>
      </c>
      <c r="F36" s="408"/>
      <c r="G36" s="408"/>
      <c r="H36" s="266" t="s">
        <v>838</v>
      </c>
      <c r="I36" s="77"/>
      <c r="J36" s="382"/>
      <c r="K36" s="112"/>
      <c r="L36" s="113"/>
      <c r="M36" s="114"/>
      <c r="N36" s="242"/>
      <c r="O36" s="314"/>
      <c r="P36" s="249"/>
      <c r="Q36" s="281"/>
      <c r="R36" s="214"/>
      <c r="S36" s="214"/>
      <c r="T36" s="354"/>
      <c r="U36" s="355"/>
      <c r="V36" s="355"/>
      <c r="W36" s="355"/>
      <c r="X36" s="355"/>
      <c r="Y36" s="355"/>
      <c r="Z36" s="355"/>
      <c r="AA36" s="355"/>
      <c r="AB36" s="355"/>
      <c r="AC36" s="355"/>
      <c r="AE36" s="52"/>
      <c r="AF36" s="52"/>
      <c r="AG36" s="52"/>
      <c r="AH36" s="52"/>
      <c r="AI36" s="52"/>
      <c r="AJ36" s="52"/>
    </row>
    <row r="37" spans="1:36" ht="15" customHeight="1" thickBot="1" x14ac:dyDescent="0.3">
      <c r="A37" s="208"/>
      <c r="B37" s="196"/>
      <c r="C37" s="196"/>
      <c r="D37" s="262"/>
      <c r="E37" s="196"/>
      <c r="F37" s="196"/>
      <c r="G37" s="196"/>
      <c r="H37" s="196"/>
      <c r="I37" s="196"/>
      <c r="J37" s="383"/>
      <c r="K37" s="258"/>
      <c r="L37" s="313"/>
      <c r="M37" s="313"/>
      <c r="N37" s="313"/>
      <c r="O37" s="314"/>
      <c r="P37" s="214"/>
      <c r="Q37" s="214"/>
      <c r="R37" s="214"/>
      <c r="S37" s="214"/>
      <c r="T37" s="354"/>
      <c r="U37" s="355"/>
      <c r="V37" s="355"/>
      <c r="W37" s="355"/>
      <c r="X37" s="355"/>
      <c r="Y37" s="355"/>
      <c r="Z37" s="355"/>
      <c r="AA37" s="355"/>
      <c r="AB37" s="355"/>
      <c r="AC37" s="355"/>
      <c r="AE37" s="52"/>
      <c r="AF37" s="52"/>
      <c r="AG37" s="52"/>
      <c r="AH37" s="52"/>
      <c r="AI37" s="52"/>
      <c r="AJ37" s="52"/>
    </row>
    <row r="38" spans="1:36" ht="18" customHeight="1" thickBot="1" x14ac:dyDescent="0.3">
      <c r="A38" s="152" t="s">
        <v>840</v>
      </c>
      <c r="B38" s="153"/>
      <c r="C38" s="153"/>
      <c r="D38" s="153"/>
      <c r="E38" s="153"/>
      <c r="F38" s="153"/>
      <c r="G38" s="153"/>
      <c r="H38" s="439" t="s">
        <v>749</v>
      </c>
      <c r="I38" s="439"/>
      <c r="J38" s="154"/>
      <c r="K38" s="319" t="s">
        <v>388</v>
      </c>
      <c r="L38" s="320"/>
      <c r="M38" s="320"/>
      <c r="N38" s="313"/>
      <c r="O38" s="214"/>
      <c r="P38" s="317" t="s">
        <v>817</v>
      </c>
      <c r="Q38" s="317" t="s">
        <v>819</v>
      </c>
      <c r="R38" s="214"/>
      <c r="S38" s="318"/>
      <c r="T38" s="370"/>
      <c r="U38" s="371"/>
      <c r="V38" s="371"/>
      <c r="W38" s="371"/>
      <c r="X38" s="371"/>
      <c r="Y38" s="371"/>
      <c r="Z38" s="371"/>
      <c r="AA38" s="371"/>
      <c r="AB38" s="371"/>
      <c r="AC38" s="371"/>
      <c r="AE38" s="52"/>
      <c r="AF38" s="52"/>
      <c r="AG38" s="52"/>
      <c r="AH38" s="52"/>
      <c r="AI38" s="52"/>
      <c r="AJ38" s="52"/>
    </row>
    <row r="39" spans="1:36" x14ac:dyDescent="0.25">
      <c r="A39" s="260"/>
      <c r="B39" s="256"/>
      <c r="C39" s="256"/>
      <c r="D39" s="261"/>
      <c r="E39" s="256"/>
      <c r="F39" s="242"/>
      <c r="G39" s="242"/>
      <c r="H39" s="242"/>
      <c r="I39" s="234"/>
      <c r="J39" s="248"/>
      <c r="K39" s="115"/>
      <c r="L39" s="116"/>
      <c r="M39" s="117"/>
      <c r="N39" s="313"/>
      <c r="O39" s="214"/>
      <c r="P39" s="56"/>
      <c r="Q39" s="99"/>
      <c r="R39" s="100"/>
      <c r="S39" s="318"/>
      <c r="T39" s="370"/>
      <c r="U39" s="371"/>
      <c r="V39" s="371"/>
      <c r="W39" s="371"/>
      <c r="X39" s="371"/>
      <c r="Y39" s="371"/>
      <c r="Z39" s="371"/>
      <c r="AA39" s="371"/>
      <c r="AB39" s="371"/>
      <c r="AC39" s="371"/>
      <c r="AE39" s="52"/>
      <c r="AF39" s="52"/>
      <c r="AG39" s="52"/>
      <c r="AH39" s="52"/>
      <c r="AI39" s="52"/>
      <c r="AJ39" s="52"/>
    </row>
    <row r="40" spans="1:36" x14ac:dyDescent="0.25">
      <c r="A40" s="258"/>
      <c r="B40" s="199"/>
      <c r="C40" s="259" t="s">
        <v>887</v>
      </c>
      <c r="D40" s="64"/>
      <c r="E40" s="257"/>
      <c r="F40" s="249" t="s">
        <v>114</v>
      </c>
      <c r="G40" s="440"/>
      <c r="H40" s="441"/>
      <c r="I40" s="234"/>
      <c r="J40" s="248"/>
      <c r="K40" s="118"/>
      <c r="L40" s="119"/>
      <c r="M40" s="120"/>
      <c r="N40" s="313"/>
      <c r="O40" s="214"/>
      <c r="P40" s="317" t="s">
        <v>818</v>
      </c>
      <c r="Q40" s="317" t="s">
        <v>820</v>
      </c>
      <c r="R40" s="214"/>
      <c r="S40" s="214"/>
      <c r="T40" s="354"/>
      <c r="U40" s="355"/>
      <c r="V40" s="355"/>
      <c r="W40" s="355"/>
      <c r="X40" s="355"/>
      <c r="Y40" s="355"/>
      <c r="Z40" s="355"/>
      <c r="AA40" s="355"/>
      <c r="AB40" s="355"/>
      <c r="AC40" s="355"/>
      <c r="AE40" s="52"/>
      <c r="AF40" s="52"/>
      <c r="AG40" s="52"/>
      <c r="AH40" s="52"/>
      <c r="AI40" s="52"/>
      <c r="AJ40" s="52"/>
    </row>
    <row r="41" spans="1:36" x14ac:dyDescent="0.25">
      <c r="A41" s="252"/>
      <c r="B41" s="253"/>
      <c r="C41" s="249" t="str">
        <f>IF(D40="","",IF(D40="FIRM CASE COST","Firm Case Cost:","Firm Retail:"))</f>
        <v/>
      </c>
      <c r="D41" s="254"/>
      <c r="E41" s="255" t="str">
        <f>IF(D40="","",IF(AND(D40="FIRM RETAIL",D41=""),"Input Firm Retail Value",IF(AND(D40="FIRM CASE COST",D41=""),"Input Firm Case Cost Value")))</f>
        <v/>
      </c>
      <c r="F41" s="256"/>
      <c r="G41" s="256"/>
      <c r="H41" s="256"/>
      <c r="I41" s="234"/>
      <c r="J41" s="248"/>
      <c r="K41" s="118"/>
      <c r="L41" s="119"/>
      <c r="M41" s="120"/>
      <c r="N41" s="313"/>
      <c r="O41" s="214"/>
      <c r="P41" s="57"/>
      <c r="Q41" s="101"/>
      <c r="R41" s="102"/>
      <c r="S41" s="214"/>
      <c r="T41" s="354"/>
      <c r="U41" s="355"/>
      <c r="V41" s="355"/>
      <c r="W41" s="355"/>
      <c r="X41" s="355"/>
      <c r="Y41" s="355"/>
      <c r="Z41" s="355"/>
      <c r="AA41" s="355"/>
      <c r="AB41" s="355"/>
      <c r="AC41" s="355"/>
      <c r="AE41" s="52"/>
      <c r="AF41" s="52"/>
      <c r="AG41" s="52"/>
      <c r="AH41" s="52"/>
      <c r="AI41" s="52"/>
      <c r="AJ41" s="52"/>
    </row>
    <row r="42" spans="1:36" x14ac:dyDescent="0.25">
      <c r="A42" s="212"/>
      <c r="B42" s="239"/>
      <c r="C42" s="249" t="str">
        <f>IF(D40="FIRM CASE COST","Unit Cost:","")</f>
        <v/>
      </c>
      <c r="D42" s="250" t="str">
        <f>IFERROR(IF(D40="FIRM CASE COST",(D41/B55),""),"")</f>
        <v/>
      </c>
      <c r="E42" s="251"/>
      <c r="F42" s="211"/>
      <c r="G42" s="249" t="s">
        <v>815</v>
      </c>
      <c r="H42" s="54"/>
      <c r="I42" s="247" t="str">
        <f>IF(B42="Case Cost",(B43/B55),"")</f>
        <v/>
      </c>
      <c r="J42" s="248"/>
      <c r="K42" s="118"/>
      <c r="L42" s="119"/>
      <c r="M42" s="120"/>
      <c r="N42" s="313"/>
      <c r="O42" s="314"/>
      <c r="P42" s="314"/>
      <c r="Q42" s="314"/>
      <c r="R42" s="314"/>
      <c r="S42" s="315"/>
      <c r="T42" s="372"/>
      <c r="U42" s="373"/>
      <c r="V42" s="373"/>
      <c r="W42" s="373"/>
      <c r="X42" s="373"/>
      <c r="Y42" s="373"/>
      <c r="Z42" s="373"/>
      <c r="AA42" s="373"/>
      <c r="AB42" s="373"/>
      <c r="AC42" s="373"/>
      <c r="AE42" s="52"/>
      <c r="AF42" s="52"/>
      <c r="AG42" s="52"/>
      <c r="AH42" s="52"/>
      <c r="AI42" s="52"/>
      <c r="AJ42" s="52"/>
    </row>
    <row r="43" spans="1:36" ht="15.75" thickBot="1" x14ac:dyDescent="0.3">
      <c r="A43" s="238"/>
      <c r="B43" s="239"/>
      <c r="C43" s="240"/>
      <c r="D43" s="241"/>
      <c r="E43" s="242"/>
      <c r="F43" s="242"/>
      <c r="G43" s="243" t="str">
        <f>IF(B11="Spirit","Produced with neutral grain spirits?","")</f>
        <v/>
      </c>
      <c r="H43" s="244"/>
      <c r="I43" s="245"/>
      <c r="J43" s="246"/>
      <c r="K43" s="121"/>
      <c r="L43" s="122"/>
      <c r="M43" s="123"/>
      <c r="N43" s="316"/>
      <c r="O43" s="314"/>
      <c r="P43" s="314"/>
      <c r="Q43" s="314"/>
      <c r="R43" s="314"/>
      <c r="S43" s="214"/>
      <c r="T43" s="354"/>
      <c r="U43" s="355"/>
      <c r="V43" s="355"/>
      <c r="W43" s="355"/>
      <c r="X43" s="355"/>
      <c r="Y43" s="355"/>
      <c r="Z43" s="355"/>
      <c r="AA43" s="355"/>
      <c r="AB43" s="355"/>
      <c r="AC43" s="355"/>
      <c r="AE43" s="52"/>
      <c r="AF43" s="52"/>
      <c r="AG43" s="52"/>
      <c r="AH43" s="52"/>
      <c r="AI43" s="52"/>
      <c r="AJ43" s="52"/>
    </row>
    <row r="44" spans="1:36" ht="18" customHeight="1" x14ac:dyDescent="0.25">
      <c r="A44" s="155" t="s">
        <v>117</v>
      </c>
      <c r="B44" s="156"/>
      <c r="C44" s="156"/>
      <c r="D44" s="156"/>
      <c r="E44" s="156"/>
      <c r="F44" s="156"/>
      <c r="G44" s="156"/>
      <c r="H44" s="156"/>
      <c r="I44" s="156"/>
      <c r="J44" s="156"/>
      <c r="K44" s="258"/>
      <c r="L44" s="214"/>
      <c r="M44" s="214"/>
      <c r="N44" s="214"/>
      <c r="O44" s="214"/>
      <c r="P44" s="86" t="s">
        <v>890</v>
      </c>
      <c r="Q44" s="87"/>
      <c r="R44" s="214"/>
      <c r="S44" s="214"/>
      <c r="T44" s="372"/>
      <c r="U44" s="373"/>
      <c r="V44" s="373"/>
      <c r="W44" s="373"/>
      <c r="X44" s="373"/>
      <c r="Y44" s="373"/>
      <c r="Z44" s="373"/>
      <c r="AA44" s="373"/>
      <c r="AB44" s="373"/>
      <c r="AC44" s="373"/>
      <c r="AE44" s="52"/>
      <c r="AF44" s="52"/>
      <c r="AG44" s="52"/>
      <c r="AH44" s="52"/>
      <c r="AI44" s="52"/>
      <c r="AJ44" s="52"/>
    </row>
    <row r="45" spans="1:36" ht="15.75" x14ac:dyDescent="0.25">
      <c r="A45" s="233" t="s">
        <v>118</v>
      </c>
      <c r="B45" s="234"/>
      <c r="C45" s="234"/>
      <c r="D45" s="235"/>
      <c r="E45" s="235"/>
      <c r="F45" s="235"/>
      <c r="G45" s="235"/>
      <c r="H45" s="235"/>
      <c r="I45" s="199"/>
      <c r="J45" s="236"/>
      <c r="K45" s="447" t="s">
        <v>911</v>
      </c>
      <c r="L45" s="448"/>
      <c r="M45" s="448"/>
      <c r="N45" s="214"/>
      <c r="O45" s="214"/>
      <c r="P45" s="89" t="s">
        <v>892</v>
      </c>
      <c r="Q45" s="90" t="str">
        <f>IF(B21&gt;99,"Exceeds max Alcohol %","")</f>
        <v/>
      </c>
      <c r="R45" s="214"/>
      <c r="S45" s="214"/>
      <c r="T45" s="354"/>
      <c r="U45" s="355"/>
      <c r="V45" s="355"/>
      <c r="W45" s="355"/>
      <c r="X45" s="355"/>
      <c r="Y45" s="355"/>
      <c r="Z45" s="355"/>
      <c r="AA45" s="355"/>
      <c r="AB45" s="355"/>
      <c r="AC45" s="355"/>
      <c r="AE45" s="52"/>
      <c r="AF45" s="52"/>
      <c r="AG45" s="52"/>
      <c r="AH45" s="52"/>
      <c r="AI45" s="52"/>
      <c r="AJ45" s="52"/>
    </row>
    <row r="46" spans="1:36" ht="9" customHeight="1" x14ac:dyDescent="0.25">
      <c r="A46" s="237"/>
      <c r="B46" s="234"/>
      <c r="C46" s="234"/>
      <c r="D46" s="235"/>
      <c r="E46" s="235"/>
      <c r="F46" s="235"/>
      <c r="G46" s="235"/>
      <c r="H46" s="235"/>
      <c r="I46" s="199"/>
      <c r="J46" s="199"/>
      <c r="K46" s="449"/>
      <c r="L46" s="450"/>
      <c r="M46" s="450"/>
      <c r="N46" s="214"/>
      <c r="O46" s="214"/>
      <c r="P46" s="419" t="s">
        <v>891</v>
      </c>
      <c r="Q46" s="422" t="str">
        <f>IF(B16&gt;30,"Exceed max level of caffeine allowed by CFIA","")</f>
        <v/>
      </c>
      <c r="R46" s="214"/>
      <c r="S46" s="214"/>
      <c r="T46" s="354"/>
      <c r="U46" s="355"/>
      <c r="V46" s="355"/>
      <c r="W46" s="355"/>
      <c r="X46" s="355"/>
      <c r="Y46" s="355"/>
      <c r="Z46" s="355"/>
      <c r="AA46" s="355"/>
      <c r="AB46" s="355"/>
      <c r="AC46" s="355"/>
      <c r="AE46" s="52"/>
      <c r="AF46" s="52"/>
      <c r="AG46" s="52"/>
      <c r="AH46" s="52"/>
      <c r="AI46" s="52"/>
      <c r="AJ46" s="52"/>
    </row>
    <row r="47" spans="1:36" x14ac:dyDescent="0.25">
      <c r="A47" s="232" t="s">
        <v>841</v>
      </c>
      <c r="B47" s="437"/>
      <c r="C47" s="438"/>
      <c r="D47" s="199"/>
      <c r="E47" s="222" t="s">
        <v>842</v>
      </c>
      <c r="F47" s="434"/>
      <c r="G47" s="435"/>
      <c r="H47" s="436"/>
      <c r="I47" s="231"/>
      <c r="J47" s="199"/>
      <c r="K47" s="124"/>
      <c r="L47" s="125"/>
      <c r="M47" s="126"/>
      <c r="N47" s="214"/>
      <c r="O47" s="214"/>
      <c r="P47" s="420"/>
      <c r="Q47" s="423"/>
      <c r="R47" s="214"/>
      <c r="S47" s="214"/>
      <c r="T47" s="362"/>
      <c r="U47" s="363"/>
      <c r="V47" s="363"/>
      <c r="W47" s="363"/>
      <c r="X47" s="363"/>
      <c r="Y47" s="363"/>
      <c r="Z47" s="363"/>
      <c r="AA47" s="363"/>
      <c r="AB47" s="363"/>
      <c r="AC47" s="363"/>
      <c r="AE47" s="52"/>
      <c r="AF47" s="52"/>
      <c r="AG47" s="52"/>
      <c r="AH47" s="52"/>
      <c r="AI47" s="52"/>
      <c r="AJ47" s="52"/>
    </row>
    <row r="48" spans="1:36" ht="15" customHeight="1" x14ac:dyDescent="0.25">
      <c r="A48" s="228"/>
      <c r="B48" s="445"/>
      <c r="C48" s="446"/>
      <c r="D48" s="230"/>
      <c r="E48" s="215" t="s">
        <v>91</v>
      </c>
      <c r="F48" s="442"/>
      <c r="G48" s="443"/>
      <c r="H48" s="444"/>
      <c r="I48" s="229"/>
      <c r="J48" s="199"/>
      <c r="K48" s="127"/>
      <c r="L48" s="128"/>
      <c r="M48" s="129"/>
      <c r="N48" s="214"/>
      <c r="O48" s="214"/>
      <c r="P48" s="421"/>
      <c r="Q48" s="424"/>
      <c r="R48" s="214"/>
      <c r="S48" s="214"/>
      <c r="T48" s="354"/>
      <c r="U48" s="355"/>
      <c r="V48" s="355"/>
      <c r="W48" s="355"/>
      <c r="X48" s="355"/>
      <c r="Y48" s="355"/>
      <c r="Z48" s="355"/>
      <c r="AA48" s="355"/>
      <c r="AB48" s="355"/>
      <c r="AC48" s="355"/>
      <c r="AE48" s="53"/>
      <c r="AF48" s="53"/>
      <c r="AG48" s="53"/>
      <c r="AH48" s="53"/>
      <c r="AI48" s="53"/>
      <c r="AJ48" s="53"/>
    </row>
    <row r="49" spans="1:36" ht="15" customHeight="1" x14ac:dyDescent="0.25">
      <c r="A49" s="228"/>
      <c r="B49" s="445"/>
      <c r="C49" s="446"/>
      <c r="D49" s="199"/>
      <c r="E49" s="215" t="s">
        <v>120</v>
      </c>
      <c r="F49" s="459"/>
      <c r="G49" s="460"/>
      <c r="H49" s="461"/>
      <c r="I49" s="226"/>
      <c r="J49" s="199"/>
      <c r="K49" s="258"/>
      <c r="L49" s="214"/>
      <c r="M49" s="214"/>
      <c r="N49" s="214"/>
      <c r="O49" s="214"/>
      <c r="P49" s="214"/>
      <c r="Q49" s="214"/>
      <c r="R49" s="214"/>
      <c r="S49" s="214"/>
      <c r="T49" s="374"/>
      <c r="U49" s="375"/>
      <c r="V49" s="375"/>
      <c r="W49" s="375"/>
      <c r="X49" s="375"/>
      <c r="Y49" s="375"/>
      <c r="Z49" s="375"/>
      <c r="AA49" s="375"/>
      <c r="AB49" s="375"/>
      <c r="AC49" s="375"/>
      <c r="AE49" s="53"/>
      <c r="AF49" s="53"/>
      <c r="AG49" s="53"/>
      <c r="AH49" s="53"/>
      <c r="AI49" s="53"/>
      <c r="AJ49" s="53"/>
    </row>
    <row r="50" spans="1:36" ht="15" customHeight="1" x14ac:dyDescent="0.25">
      <c r="A50" s="212"/>
      <c r="B50" s="445"/>
      <c r="C50" s="446"/>
      <c r="D50" s="199"/>
      <c r="E50" s="215" t="s">
        <v>115</v>
      </c>
      <c r="F50" s="442"/>
      <c r="G50" s="443"/>
      <c r="H50" s="444"/>
      <c r="I50" s="227"/>
      <c r="J50" s="199"/>
      <c r="K50" s="258"/>
      <c r="L50" s="214"/>
      <c r="M50" s="214"/>
      <c r="N50" s="214"/>
      <c r="O50" s="214"/>
      <c r="P50" s="214"/>
      <c r="Q50" s="214"/>
      <c r="R50" s="214"/>
      <c r="S50" s="214"/>
      <c r="T50" s="354"/>
      <c r="U50" s="355"/>
      <c r="V50" s="355"/>
      <c r="W50" s="355"/>
      <c r="X50" s="355"/>
      <c r="Y50" s="355"/>
      <c r="Z50" s="355"/>
      <c r="AA50" s="355"/>
      <c r="AB50" s="355"/>
      <c r="AC50" s="355"/>
      <c r="AE50" s="53"/>
      <c r="AF50" s="53"/>
      <c r="AG50" s="53"/>
      <c r="AH50" s="53"/>
      <c r="AI50" s="53"/>
      <c r="AJ50" s="53"/>
    </row>
    <row r="51" spans="1:36" ht="15.75" customHeight="1" x14ac:dyDescent="0.25">
      <c r="A51" s="212"/>
      <c r="B51" s="466"/>
      <c r="C51" s="467"/>
      <c r="D51" s="199"/>
      <c r="E51" s="199"/>
      <c r="F51" s="225"/>
      <c r="G51" s="225"/>
      <c r="H51" s="225"/>
      <c r="I51" s="226"/>
      <c r="J51" s="199"/>
      <c r="K51" s="258"/>
      <c r="L51" s="214"/>
      <c r="M51" s="214"/>
      <c r="N51" s="214"/>
      <c r="O51" s="214"/>
      <c r="P51" s="214"/>
      <c r="Q51" s="214"/>
      <c r="R51" s="214"/>
      <c r="S51" s="214"/>
      <c r="T51" s="354"/>
      <c r="U51" s="355"/>
      <c r="V51" s="355"/>
      <c r="W51" s="355"/>
      <c r="X51" s="355"/>
      <c r="Y51" s="355"/>
      <c r="Z51" s="355"/>
      <c r="AA51" s="355"/>
      <c r="AB51" s="355"/>
      <c r="AC51" s="355"/>
      <c r="AE51" s="53"/>
      <c r="AF51" s="53"/>
      <c r="AG51" s="53"/>
      <c r="AH51" s="53"/>
      <c r="AI51" s="53"/>
      <c r="AJ51" s="53"/>
    </row>
    <row r="52" spans="1:36" ht="15.75" thickBot="1" x14ac:dyDescent="0.3">
      <c r="A52" s="208"/>
      <c r="B52" s="196"/>
      <c r="C52" s="196"/>
      <c r="D52" s="196"/>
      <c r="E52" s="223"/>
      <c r="F52" s="223"/>
      <c r="G52" s="224"/>
      <c r="H52" s="224"/>
      <c r="I52" s="196"/>
      <c r="J52" s="196"/>
      <c r="K52" s="258"/>
      <c r="L52" s="214"/>
      <c r="M52" s="214"/>
      <c r="N52" s="214"/>
      <c r="O52" s="214"/>
      <c r="P52" s="214"/>
      <c r="Q52" s="214"/>
      <c r="R52" s="214"/>
      <c r="S52" s="214"/>
      <c r="T52" s="354"/>
      <c r="U52" s="355"/>
      <c r="V52" s="355"/>
      <c r="W52" s="355"/>
      <c r="X52" s="355"/>
      <c r="Y52" s="355"/>
      <c r="Z52" s="355"/>
      <c r="AA52" s="355"/>
      <c r="AB52" s="355"/>
      <c r="AC52" s="355"/>
      <c r="AE52" s="53"/>
      <c r="AF52" s="53"/>
      <c r="AG52" s="53"/>
      <c r="AH52" s="53"/>
      <c r="AI52" s="53"/>
      <c r="AJ52" s="53"/>
    </row>
    <row r="53" spans="1:36" ht="18" customHeight="1" x14ac:dyDescent="0.25">
      <c r="A53" s="464" t="s">
        <v>106</v>
      </c>
      <c r="B53" s="465"/>
      <c r="C53" s="465"/>
      <c r="D53" s="465"/>
      <c r="E53" s="465"/>
      <c r="F53" s="465"/>
      <c r="G53" s="465"/>
      <c r="H53" s="465"/>
      <c r="I53" s="465"/>
      <c r="J53" s="465"/>
      <c r="K53" s="385" t="s">
        <v>730</v>
      </c>
      <c r="L53" s="164"/>
      <c r="M53" s="164"/>
      <c r="N53" s="164"/>
      <c r="O53" s="164"/>
      <c r="P53" s="164"/>
      <c r="Q53" s="164"/>
      <c r="R53" s="164"/>
      <c r="S53" s="164"/>
      <c r="T53" s="366"/>
      <c r="U53" s="367"/>
      <c r="V53" s="367"/>
      <c r="W53" s="367"/>
      <c r="X53" s="367"/>
      <c r="Y53" s="367"/>
      <c r="Z53" s="367"/>
      <c r="AA53" s="367"/>
      <c r="AB53" s="367"/>
      <c r="AC53" s="367"/>
      <c r="AE53" s="53"/>
      <c r="AF53" s="53"/>
      <c r="AG53" s="53"/>
      <c r="AH53" s="53"/>
      <c r="AI53" s="53"/>
      <c r="AJ53" s="53"/>
    </row>
    <row r="54" spans="1:36" ht="15.75" customHeight="1" thickBot="1" x14ac:dyDescent="0.3">
      <c r="A54" s="212"/>
      <c r="B54" s="199"/>
      <c r="C54" s="214"/>
      <c r="D54" s="214"/>
      <c r="E54" s="214"/>
      <c r="F54" s="199"/>
      <c r="G54" s="199"/>
      <c r="H54" s="199"/>
      <c r="I54" s="199"/>
      <c r="J54" s="199"/>
      <c r="K54" s="165"/>
      <c r="L54" s="166"/>
      <c r="M54" s="166"/>
      <c r="N54" s="166"/>
      <c r="O54" s="166"/>
      <c r="P54" s="166"/>
      <c r="Q54" s="166"/>
      <c r="R54" s="166"/>
      <c r="S54" s="166"/>
      <c r="T54" s="366"/>
      <c r="U54" s="367"/>
      <c r="V54" s="367"/>
      <c r="W54" s="367"/>
      <c r="X54" s="367"/>
      <c r="Y54" s="367"/>
      <c r="Z54" s="367"/>
      <c r="AA54" s="367"/>
      <c r="AB54" s="367"/>
      <c r="AC54" s="367"/>
      <c r="AE54" s="53"/>
      <c r="AF54" s="53"/>
      <c r="AG54" s="53"/>
      <c r="AH54" s="53"/>
      <c r="AI54" s="53"/>
      <c r="AJ54" s="53"/>
    </row>
    <row r="55" spans="1:36" ht="15.75" x14ac:dyDescent="0.25">
      <c r="A55" s="202" t="s">
        <v>107</v>
      </c>
      <c r="B55" s="97"/>
      <c r="C55" s="221"/>
      <c r="D55" s="214"/>
      <c r="E55" s="222" t="s">
        <v>843</v>
      </c>
      <c r="F55" s="462"/>
      <c r="G55" s="463"/>
      <c r="H55" s="220" t="s">
        <v>108</v>
      </c>
      <c r="I55" s="199"/>
      <c r="J55" s="199"/>
      <c r="K55" s="311"/>
      <c r="L55" s="312"/>
      <c r="M55" s="312"/>
      <c r="N55" s="312"/>
      <c r="O55" s="312"/>
      <c r="P55" s="312"/>
      <c r="Q55" s="312"/>
      <c r="R55" s="312"/>
      <c r="S55" s="312"/>
      <c r="T55" s="366"/>
      <c r="U55" s="367"/>
      <c r="V55" s="367"/>
      <c r="W55" s="367"/>
      <c r="X55" s="367"/>
      <c r="Y55" s="367"/>
      <c r="Z55" s="367"/>
      <c r="AA55" s="367"/>
      <c r="AB55" s="367"/>
      <c r="AC55" s="367"/>
      <c r="AE55" s="53"/>
      <c r="AF55" s="53"/>
      <c r="AG55" s="53"/>
      <c r="AH55" s="53"/>
      <c r="AI55" s="53"/>
      <c r="AJ55" s="53"/>
    </row>
    <row r="56" spans="1:36" x14ac:dyDescent="0.25">
      <c r="A56" s="202" t="s">
        <v>109</v>
      </c>
      <c r="B56" s="97"/>
      <c r="C56" s="214"/>
      <c r="D56" s="214"/>
      <c r="E56" s="214"/>
      <c r="F56" s="199"/>
      <c r="G56" s="199"/>
      <c r="H56" s="199"/>
      <c r="I56" s="199"/>
      <c r="J56" s="199"/>
      <c r="K56" s="303"/>
      <c r="L56" s="309" t="s">
        <v>714</v>
      </c>
      <c r="M56" s="91"/>
      <c r="N56" s="308"/>
      <c r="O56" s="309" t="s">
        <v>716</v>
      </c>
      <c r="P56" s="92"/>
      <c r="Q56" s="306"/>
      <c r="R56" s="307"/>
      <c r="S56" s="307"/>
      <c r="T56" s="366"/>
      <c r="U56" s="367"/>
      <c r="V56" s="367"/>
      <c r="W56" s="367"/>
      <c r="X56" s="367"/>
      <c r="Y56" s="367"/>
      <c r="Z56" s="367"/>
      <c r="AA56" s="367"/>
      <c r="AB56" s="367"/>
      <c r="AC56" s="367"/>
      <c r="AE56" s="53"/>
      <c r="AF56" s="53"/>
      <c r="AG56" s="53"/>
      <c r="AH56" s="53"/>
      <c r="AI56" s="53"/>
      <c r="AJ56" s="53"/>
    </row>
    <row r="57" spans="1:36" x14ac:dyDescent="0.25">
      <c r="A57" s="202" t="s">
        <v>110</v>
      </c>
      <c r="B57" s="61"/>
      <c r="C57" s="214"/>
      <c r="D57" s="214"/>
      <c r="E57" s="215" t="s">
        <v>372</v>
      </c>
      <c r="F57" s="97"/>
      <c r="G57" s="201" t="s">
        <v>896</v>
      </c>
      <c r="H57" s="98"/>
      <c r="I57" s="219"/>
      <c r="J57" s="199"/>
      <c r="K57" s="303"/>
      <c r="L57" s="309" t="s">
        <v>719</v>
      </c>
      <c r="M57" s="82"/>
      <c r="N57" s="310"/>
      <c r="O57" s="309" t="s">
        <v>716</v>
      </c>
      <c r="P57" s="67"/>
      <c r="Q57" s="306"/>
      <c r="R57" s="307"/>
      <c r="S57" s="307"/>
      <c r="T57" s="370"/>
      <c r="U57" s="371"/>
      <c r="V57" s="371"/>
      <c r="W57" s="371"/>
      <c r="X57" s="371"/>
      <c r="Y57" s="371"/>
      <c r="Z57" s="371"/>
      <c r="AA57" s="371"/>
      <c r="AB57" s="371"/>
      <c r="AC57" s="371"/>
      <c r="AE57" s="53"/>
      <c r="AF57" s="53"/>
      <c r="AG57" s="53"/>
      <c r="AH57" s="53"/>
      <c r="AI57" s="53"/>
      <c r="AJ57" s="53"/>
    </row>
    <row r="58" spans="1:36" x14ac:dyDescent="0.25">
      <c r="A58" s="202" t="s">
        <v>111</v>
      </c>
      <c r="B58" s="402">
        <f>B56*B57</f>
        <v>0</v>
      </c>
      <c r="C58" s="213" t="s">
        <v>112</v>
      </c>
      <c r="D58" s="214"/>
      <c r="E58" s="215" t="s">
        <v>895</v>
      </c>
      <c r="F58" s="97"/>
      <c r="G58" s="201" t="s">
        <v>897</v>
      </c>
      <c r="H58" s="98"/>
      <c r="I58" s="219"/>
      <c r="J58" s="199"/>
      <c r="K58" s="303"/>
      <c r="L58" s="309" t="s">
        <v>715</v>
      </c>
      <c r="M58" s="82"/>
      <c r="N58" s="310"/>
      <c r="O58" s="309" t="s">
        <v>716</v>
      </c>
      <c r="P58" s="67"/>
      <c r="Q58" s="214"/>
      <c r="R58" s="307"/>
      <c r="S58" s="307"/>
      <c r="T58" s="370"/>
      <c r="U58" s="371"/>
      <c r="V58" s="371"/>
      <c r="W58" s="371"/>
      <c r="X58" s="371"/>
      <c r="Y58" s="371"/>
      <c r="Z58" s="371"/>
      <c r="AA58" s="371"/>
      <c r="AB58" s="371"/>
      <c r="AC58" s="371"/>
      <c r="AE58" s="53"/>
      <c r="AF58" s="53"/>
      <c r="AG58" s="53"/>
      <c r="AH58" s="53"/>
      <c r="AI58" s="53"/>
      <c r="AJ58" s="53"/>
    </row>
    <row r="59" spans="1:36" x14ac:dyDescent="0.25">
      <c r="A59" s="216"/>
      <c r="B59" s="218"/>
      <c r="C59" s="213"/>
      <c r="D59" s="214"/>
      <c r="E59" s="214"/>
      <c r="F59" s="199"/>
      <c r="G59" s="199"/>
      <c r="H59" s="199"/>
      <c r="I59" s="199"/>
      <c r="J59" s="199"/>
      <c r="K59" s="303"/>
      <c r="L59" s="214"/>
      <c r="M59" s="214"/>
      <c r="N59" s="214"/>
      <c r="O59" s="214"/>
      <c r="P59" s="214"/>
      <c r="Q59" s="242"/>
      <c r="R59" s="242"/>
      <c r="S59" s="242"/>
      <c r="T59" s="354"/>
      <c r="U59" s="355"/>
      <c r="V59" s="355"/>
      <c r="W59" s="355"/>
      <c r="X59" s="355"/>
      <c r="Y59" s="355"/>
      <c r="Z59" s="355"/>
      <c r="AA59" s="355"/>
      <c r="AB59" s="355"/>
      <c r="AC59" s="355"/>
      <c r="AE59" s="53"/>
      <c r="AF59" s="53"/>
      <c r="AG59" s="53"/>
      <c r="AH59" s="53"/>
      <c r="AI59" s="53"/>
      <c r="AJ59" s="53"/>
    </row>
    <row r="60" spans="1:36" x14ac:dyDescent="0.25">
      <c r="A60" s="216" t="s">
        <v>113</v>
      </c>
      <c r="B60" s="65"/>
      <c r="C60" s="213"/>
      <c r="D60" s="214"/>
      <c r="E60" s="217" t="s">
        <v>697</v>
      </c>
      <c r="F60" s="201" t="s">
        <v>698</v>
      </c>
      <c r="G60" s="97"/>
      <c r="H60" s="199"/>
      <c r="I60" s="199"/>
      <c r="J60" s="199"/>
      <c r="K60" s="303"/>
      <c r="L60" s="214"/>
      <c r="M60" s="214"/>
      <c r="N60" s="214"/>
      <c r="O60" s="214"/>
      <c r="P60" s="214"/>
      <c r="Q60" s="242"/>
      <c r="R60" s="242"/>
      <c r="S60" s="242"/>
      <c r="T60" s="354"/>
      <c r="U60" s="355"/>
      <c r="V60" s="355"/>
      <c r="W60" s="355"/>
      <c r="X60" s="355"/>
      <c r="Y60" s="355"/>
      <c r="Z60" s="355"/>
      <c r="AA60" s="355"/>
      <c r="AB60" s="355"/>
      <c r="AC60" s="355"/>
      <c r="AE60" s="53"/>
      <c r="AF60" s="53"/>
      <c r="AG60" s="53"/>
      <c r="AH60" s="53"/>
      <c r="AI60" s="53"/>
      <c r="AJ60" s="53"/>
    </row>
    <row r="61" spans="1:36" ht="15.75" thickBot="1" x14ac:dyDescent="0.3">
      <c r="A61" s="216" t="s">
        <v>740</v>
      </c>
      <c r="B61" s="65"/>
      <c r="C61" s="213"/>
      <c r="D61" s="214"/>
      <c r="E61" s="214"/>
      <c r="F61" s="201" t="s">
        <v>699</v>
      </c>
      <c r="G61" s="97"/>
      <c r="H61" s="211"/>
      <c r="I61" s="211"/>
      <c r="J61" s="211"/>
      <c r="K61" s="304"/>
      <c r="L61" s="305"/>
      <c r="M61" s="305"/>
      <c r="N61" s="305"/>
      <c r="O61" s="305"/>
      <c r="P61" s="305"/>
      <c r="Q61" s="305"/>
      <c r="R61" s="305"/>
      <c r="S61" s="305"/>
      <c r="T61" s="354"/>
      <c r="U61" s="355"/>
      <c r="V61" s="355"/>
      <c r="W61" s="355"/>
      <c r="X61" s="355"/>
      <c r="Y61" s="355"/>
      <c r="Z61" s="355"/>
      <c r="AA61" s="355"/>
      <c r="AB61" s="355"/>
      <c r="AC61" s="355"/>
      <c r="AE61" s="53"/>
      <c r="AF61" s="53"/>
      <c r="AG61" s="53"/>
      <c r="AH61" s="53"/>
      <c r="AI61" s="53"/>
      <c r="AJ61" s="53"/>
    </row>
    <row r="62" spans="1:36" x14ac:dyDescent="0.25">
      <c r="A62" s="212"/>
      <c r="B62" s="199"/>
      <c r="C62" s="213"/>
      <c r="D62" s="214"/>
      <c r="E62" s="215"/>
      <c r="F62" s="201" t="s">
        <v>700</v>
      </c>
      <c r="G62" s="97"/>
      <c r="H62" s="199"/>
      <c r="I62" s="199"/>
      <c r="J62" s="211"/>
      <c r="K62" s="68"/>
      <c r="L62" s="69"/>
      <c r="M62" s="69"/>
      <c r="N62" s="69"/>
      <c r="O62" s="69"/>
      <c r="P62" s="69"/>
      <c r="Q62" s="69"/>
      <c r="R62" s="69"/>
      <c r="S62" s="69"/>
      <c r="T62" s="354"/>
      <c r="U62" s="355"/>
      <c r="V62" s="355"/>
      <c r="W62" s="355"/>
      <c r="X62" s="355"/>
      <c r="Y62" s="355"/>
      <c r="Z62" s="355"/>
      <c r="AA62" s="355"/>
      <c r="AB62" s="355"/>
      <c r="AC62" s="355"/>
      <c r="AE62" s="53"/>
      <c r="AF62" s="53"/>
      <c r="AG62" s="53"/>
      <c r="AH62" s="53"/>
      <c r="AI62" s="53"/>
      <c r="AJ62" s="53"/>
    </row>
    <row r="63" spans="1:36" ht="15.75" thickBot="1" x14ac:dyDescent="0.3">
      <c r="A63" s="208"/>
      <c r="B63" s="196"/>
      <c r="C63" s="209"/>
      <c r="D63" s="210"/>
      <c r="E63" s="210"/>
      <c r="F63" s="196"/>
      <c r="G63" s="456"/>
      <c r="H63" s="456"/>
      <c r="I63" s="197"/>
      <c r="J63" s="197"/>
      <c r="K63" s="68"/>
      <c r="L63" s="69"/>
      <c r="M63" s="69"/>
      <c r="N63" s="69"/>
      <c r="O63" s="69"/>
      <c r="P63" s="69"/>
      <c r="Q63" s="69"/>
      <c r="R63" s="69"/>
      <c r="S63" s="69"/>
      <c r="T63" s="354"/>
      <c r="U63" s="355"/>
      <c r="V63" s="355"/>
      <c r="W63" s="355"/>
      <c r="X63" s="355"/>
      <c r="Y63" s="355"/>
      <c r="Z63" s="355"/>
      <c r="AA63" s="355"/>
      <c r="AB63" s="355"/>
      <c r="AC63" s="355"/>
      <c r="AE63" s="53"/>
      <c r="AF63" s="53"/>
      <c r="AG63" s="53"/>
      <c r="AH63" s="53"/>
      <c r="AI63" s="53"/>
      <c r="AJ63" s="53"/>
    </row>
    <row r="64" spans="1:36" ht="18" customHeight="1" thickBot="1" x14ac:dyDescent="0.3">
      <c r="A64" s="151" t="s">
        <v>844</v>
      </c>
      <c r="B64" s="149"/>
      <c r="C64" s="149"/>
      <c r="D64" s="149"/>
      <c r="E64" s="149"/>
      <c r="F64" s="149"/>
      <c r="G64" s="149"/>
      <c r="H64" s="149"/>
      <c r="I64" s="149"/>
      <c r="J64" s="149"/>
      <c r="K64" s="70"/>
      <c r="L64" s="58"/>
      <c r="M64" s="58"/>
      <c r="N64" s="58"/>
      <c r="O64" s="58"/>
      <c r="P64" s="58"/>
      <c r="Q64" s="58"/>
      <c r="R64" s="58"/>
      <c r="S64" s="58"/>
      <c r="T64" s="354"/>
      <c r="U64" s="355"/>
      <c r="V64" s="355"/>
      <c r="W64" s="355"/>
      <c r="X64" s="355"/>
      <c r="Y64" s="355"/>
      <c r="Z64" s="355"/>
      <c r="AA64" s="355"/>
      <c r="AB64" s="355"/>
      <c r="AC64" s="355"/>
      <c r="AE64" s="53"/>
      <c r="AF64" s="53"/>
      <c r="AG64" s="53"/>
      <c r="AH64" s="53"/>
      <c r="AI64" s="53"/>
      <c r="AJ64" s="53"/>
    </row>
    <row r="65" spans="1:36" ht="10.5" customHeight="1" x14ac:dyDescent="0.25">
      <c r="A65" s="206" t="s">
        <v>121</v>
      </c>
      <c r="B65" s="207"/>
      <c r="C65" s="207"/>
      <c r="D65" s="207"/>
      <c r="E65" s="207"/>
      <c r="F65" s="207"/>
      <c r="G65" s="204"/>
      <c r="H65" s="204"/>
      <c r="I65" s="204"/>
      <c r="J65" s="204"/>
      <c r="K65" s="70"/>
      <c r="L65" s="58"/>
      <c r="M65" s="58"/>
      <c r="N65" s="58"/>
      <c r="O65" s="58"/>
      <c r="P65" s="58"/>
      <c r="Q65" s="58"/>
      <c r="R65" s="58"/>
      <c r="S65" s="58"/>
      <c r="T65" s="354"/>
      <c r="U65" s="355"/>
      <c r="V65" s="355"/>
      <c r="W65" s="355"/>
      <c r="X65" s="355"/>
      <c r="Y65" s="355"/>
      <c r="Z65" s="355"/>
      <c r="AA65" s="355"/>
      <c r="AB65" s="355"/>
      <c r="AC65" s="355"/>
      <c r="AE65" s="53"/>
      <c r="AF65" s="53"/>
      <c r="AG65" s="53"/>
      <c r="AH65" s="53"/>
      <c r="AI65" s="53"/>
      <c r="AJ65" s="53"/>
    </row>
    <row r="66" spans="1:36" x14ac:dyDescent="0.25">
      <c r="A66" s="205"/>
      <c r="B66" s="203"/>
      <c r="C66" s="203"/>
      <c r="D66" s="203"/>
      <c r="E66" s="203"/>
      <c r="F66" s="203"/>
      <c r="G66" s="203"/>
      <c r="H66" s="203"/>
      <c r="I66" s="203"/>
      <c r="J66" s="203"/>
      <c r="K66" s="70"/>
      <c r="L66" s="58"/>
      <c r="M66" s="58"/>
      <c r="N66" s="58"/>
      <c r="O66" s="58"/>
      <c r="P66" s="58"/>
      <c r="Q66" s="58"/>
      <c r="R66" s="58"/>
      <c r="S66" s="58"/>
      <c r="T66" s="354"/>
      <c r="U66" s="355"/>
      <c r="V66" s="355"/>
      <c r="W66" s="355"/>
      <c r="X66" s="355"/>
      <c r="Y66" s="355"/>
      <c r="Z66" s="355"/>
      <c r="AA66" s="355"/>
      <c r="AB66" s="355"/>
      <c r="AC66" s="355"/>
      <c r="AE66" s="53"/>
      <c r="AF66" s="53"/>
      <c r="AG66" s="53"/>
      <c r="AH66" s="53"/>
      <c r="AI66" s="53"/>
      <c r="AJ66" s="53"/>
    </row>
    <row r="67" spans="1:36" x14ac:dyDescent="0.25">
      <c r="A67" s="202" t="s">
        <v>122</v>
      </c>
      <c r="B67" s="453"/>
      <c r="C67" s="453"/>
      <c r="D67" s="199"/>
      <c r="E67" s="201" t="s">
        <v>119</v>
      </c>
      <c r="F67" s="442"/>
      <c r="G67" s="443"/>
      <c r="H67" s="444"/>
      <c r="I67" s="199"/>
      <c r="J67" s="200"/>
      <c r="K67" s="68"/>
      <c r="L67" s="69"/>
      <c r="M67" s="69"/>
      <c r="N67" s="69"/>
      <c r="O67" s="69"/>
      <c r="P67" s="69"/>
      <c r="Q67" s="69"/>
      <c r="R67" s="69"/>
      <c r="S67" s="69"/>
      <c r="T67" s="354"/>
      <c r="U67" s="355"/>
      <c r="V67" s="355"/>
      <c r="W67" s="355"/>
      <c r="X67" s="355"/>
      <c r="Y67" s="355"/>
      <c r="Z67" s="355"/>
      <c r="AA67" s="355"/>
      <c r="AB67" s="355"/>
      <c r="AC67" s="355"/>
      <c r="AE67" s="53"/>
      <c r="AF67" s="53"/>
      <c r="AG67" s="53"/>
      <c r="AH67" s="53"/>
      <c r="AI67" s="53"/>
      <c r="AJ67" s="53"/>
    </row>
    <row r="68" spans="1:36" x14ac:dyDescent="0.25">
      <c r="A68" s="202" t="s">
        <v>845</v>
      </c>
      <c r="B68" s="453"/>
      <c r="C68" s="453"/>
      <c r="D68" s="199"/>
      <c r="E68" s="201" t="s">
        <v>124</v>
      </c>
      <c r="F68" s="442"/>
      <c r="G68" s="443"/>
      <c r="H68" s="444"/>
      <c r="I68" s="199"/>
      <c r="J68" s="200"/>
      <c r="K68" s="68"/>
      <c r="L68" s="69"/>
      <c r="M68" s="69"/>
      <c r="N68" s="69"/>
      <c r="O68" s="69"/>
      <c r="P68" s="69"/>
      <c r="Q68" s="69"/>
      <c r="R68" s="69"/>
      <c r="S68" s="69"/>
      <c r="T68" s="354"/>
      <c r="U68" s="355"/>
      <c r="V68" s="355"/>
      <c r="W68" s="355"/>
      <c r="X68" s="355"/>
      <c r="Y68" s="355"/>
      <c r="Z68" s="355"/>
      <c r="AA68" s="355"/>
      <c r="AB68" s="355"/>
      <c r="AC68" s="355"/>
      <c r="AE68" s="53"/>
      <c r="AF68" s="53"/>
      <c r="AG68" s="53"/>
      <c r="AH68" s="53"/>
      <c r="AI68" s="53"/>
      <c r="AJ68" s="53"/>
    </row>
    <row r="69" spans="1:36" x14ac:dyDescent="0.25">
      <c r="A69" s="202" t="s">
        <v>123</v>
      </c>
      <c r="B69" s="453"/>
      <c r="C69" s="453"/>
      <c r="D69" s="201"/>
      <c r="E69" s="201" t="s">
        <v>846</v>
      </c>
      <c r="F69" s="442"/>
      <c r="G69" s="443"/>
      <c r="H69" s="444"/>
      <c r="I69" s="199"/>
      <c r="J69" s="200"/>
      <c r="K69" s="68"/>
      <c r="L69" s="69"/>
      <c r="M69" s="69"/>
      <c r="N69" s="69"/>
      <c r="O69" s="69"/>
      <c r="P69" s="69"/>
      <c r="Q69" s="69"/>
      <c r="R69" s="69"/>
      <c r="S69" s="69"/>
      <c r="T69" s="354"/>
      <c r="U69" s="355"/>
      <c r="V69" s="355"/>
      <c r="W69" s="355"/>
      <c r="X69" s="355"/>
      <c r="Y69" s="355"/>
      <c r="Z69" s="355"/>
      <c r="AA69" s="355"/>
      <c r="AB69" s="355"/>
      <c r="AC69" s="355"/>
      <c r="AE69" s="53"/>
      <c r="AF69" s="53"/>
      <c r="AG69" s="53"/>
      <c r="AH69" s="53"/>
      <c r="AI69" s="53"/>
      <c r="AJ69" s="53"/>
    </row>
    <row r="70" spans="1:36" ht="15.75" thickBot="1" x14ac:dyDescent="0.3">
      <c r="A70" s="195"/>
      <c r="B70" s="196"/>
      <c r="C70" s="196"/>
      <c r="D70" s="197"/>
      <c r="E70" s="197"/>
      <c r="F70" s="197"/>
      <c r="G70" s="198"/>
      <c r="H70" s="198"/>
      <c r="I70" s="198"/>
      <c r="J70" s="198"/>
      <c r="K70" s="68"/>
      <c r="L70" s="69"/>
      <c r="M70" s="69"/>
      <c r="N70" s="69"/>
      <c r="O70" s="69"/>
      <c r="P70" s="69"/>
      <c r="Q70" s="69"/>
      <c r="R70" s="69"/>
      <c r="S70" s="69"/>
      <c r="T70" s="354"/>
      <c r="U70" s="355"/>
      <c r="V70" s="355"/>
      <c r="W70" s="355"/>
      <c r="X70" s="355"/>
      <c r="Y70" s="355"/>
      <c r="Z70" s="355"/>
      <c r="AA70" s="355"/>
      <c r="AB70" s="355"/>
      <c r="AC70" s="355"/>
      <c r="AE70" s="53"/>
      <c r="AF70" s="53"/>
      <c r="AG70" s="53"/>
      <c r="AH70" s="53"/>
      <c r="AI70" s="53"/>
      <c r="AJ70" s="53"/>
    </row>
    <row r="71" spans="1:36" ht="18" customHeight="1" thickBot="1" x14ac:dyDescent="0.3">
      <c r="A71" s="454" t="s">
        <v>847</v>
      </c>
      <c r="B71" s="455"/>
      <c r="C71" s="455"/>
      <c r="D71" s="455"/>
      <c r="E71" s="455"/>
      <c r="F71" s="455"/>
      <c r="G71" s="455"/>
      <c r="H71" s="455"/>
      <c r="I71" s="455"/>
      <c r="J71" s="455"/>
      <c r="K71" s="68"/>
      <c r="L71" s="69"/>
      <c r="M71" s="69"/>
      <c r="N71" s="69"/>
      <c r="O71" s="69"/>
      <c r="P71" s="69"/>
      <c r="Q71" s="69"/>
      <c r="R71" s="69"/>
      <c r="S71" s="69"/>
      <c r="T71" s="354"/>
      <c r="U71" s="355"/>
      <c r="V71" s="355"/>
      <c r="W71" s="355"/>
      <c r="X71" s="355"/>
      <c r="Y71" s="355"/>
      <c r="Z71" s="355"/>
      <c r="AA71" s="355"/>
      <c r="AB71" s="355"/>
      <c r="AC71" s="355"/>
      <c r="AE71" s="53"/>
      <c r="AF71" s="53"/>
      <c r="AG71" s="53"/>
      <c r="AH71" s="53"/>
      <c r="AI71" s="53"/>
      <c r="AJ71" s="53"/>
    </row>
    <row r="72" spans="1:36" ht="6" customHeight="1" x14ac:dyDescent="0.25">
      <c r="A72" s="457"/>
      <c r="B72" s="458"/>
      <c r="C72" s="458"/>
      <c r="D72" s="458"/>
      <c r="E72" s="458"/>
      <c r="F72" s="458"/>
      <c r="G72" s="458"/>
      <c r="H72" s="458"/>
      <c r="I72" s="458"/>
      <c r="J72" s="458"/>
      <c r="K72" s="68"/>
      <c r="L72" s="69"/>
      <c r="M72" s="69"/>
      <c r="N72" s="69"/>
      <c r="O72" s="69"/>
      <c r="P72" s="69"/>
      <c r="Q72" s="69"/>
      <c r="R72" s="69"/>
      <c r="S72" s="69"/>
      <c r="T72" s="354"/>
      <c r="U72" s="355"/>
      <c r="V72" s="355"/>
      <c r="W72" s="355"/>
      <c r="X72" s="355"/>
      <c r="Y72" s="355"/>
      <c r="Z72" s="355"/>
      <c r="AA72" s="355"/>
      <c r="AB72" s="355"/>
      <c r="AC72" s="355"/>
      <c r="AE72" s="53"/>
      <c r="AF72" s="53"/>
      <c r="AG72" s="53"/>
      <c r="AH72" s="53"/>
      <c r="AI72" s="53"/>
      <c r="AJ72" s="53"/>
    </row>
    <row r="73" spans="1:36" x14ac:dyDescent="0.25">
      <c r="A73" s="202" t="s">
        <v>125</v>
      </c>
      <c r="B73" s="442"/>
      <c r="C73" s="444"/>
      <c r="D73" s="199"/>
      <c r="E73" s="201" t="s">
        <v>849</v>
      </c>
      <c r="F73" s="442"/>
      <c r="G73" s="443"/>
      <c r="H73" s="444"/>
      <c r="I73" s="203"/>
      <c r="J73" s="203"/>
      <c r="K73" s="68"/>
      <c r="L73" s="69"/>
      <c r="M73" s="69"/>
      <c r="N73" s="69"/>
      <c r="O73" s="69"/>
      <c r="P73" s="69"/>
      <c r="Q73" s="69"/>
      <c r="R73" s="69"/>
      <c r="S73" s="69"/>
      <c r="T73" s="354"/>
      <c r="U73" s="355"/>
      <c r="V73" s="355"/>
      <c r="W73" s="355"/>
      <c r="X73" s="355"/>
      <c r="Y73" s="355"/>
      <c r="Z73" s="355"/>
      <c r="AA73" s="355"/>
      <c r="AB73" s="355"/>
      <c r="AC73" s="355"/>
      <c r="AE73" s="53"/>
      <c r="AF73" s="53"/>
      <c r="AG73" s="53"/>
      <c r="AH73" s="53"/>
      <c r="AI73" s="53"/>
      <c r="AJ73" s="53"/>
    </row>
    <row r="74" spans="1:36" x14ac:dyDescent="0.25">
      <c r="A74" s="202" t="s">
        <v>127</v>
      </c>
      <c r="B74" s="442"/>
      <c r="C74" s="444"/>
      <c r="D74" s="199"/>
      <c r="E74" s="201" t="s">
        <v>126</v>
      </c>
      <c r="F74" s="442"/>
      <c r="G74" s="443"/>
      <c r="H74" s="444"/>
      <c r="I74" s="199"/>
      <c r="J74" s="200"/>
      <c r="K74" s="68"/>
      <c r="L74" s="69"/>
      <c r="M74" s="69"/>
      <c r="N74" s="69"/>
      <c r="O74" s="69"/>
      <c r="P74" s="69"/>
      <c r="Q74" s="69"/>
      <c r="R74" s="69"/>
      <c r="S74" s="69"/>
      <c r="T74" s="354"/>
      <c r="U74" s="355"/>
      <c r="V74" s="355"/>
      <c r="W74" s="355"/>
      <c r="X74" s="355"/>
      <c r="Y74" s="355"/>
      <c r="Z74" s="355"/>
      <c r="AA74" s="355"/>
      <c r="AB74" s="355"/>
      <c r="AC74" s="355"/>
      <c r="AE74" s="53"/>
      <c r="AF74" s="53"/>
      <c r="AG74" s="53"/>
      <c r="AH74" s="53"/>
      <c r="AI74" s="53"/>
      <c r="AJ74" s="53"/>
    </row>
    <row r="75" spans="1:36" x14ac:dyDescent="0.25">
      <c r="A75" s="202" t="s">
        <v>848</v>
      </c>
      <c r="B75" s="453"/>
      <c r="C75" s="453"/>
      <c r="D75" s="201"/>
      <c r="E75" s="201" t="s">
        <v>846</v>
      </c>
      <c r="F75" s="442"/>
      <c r="G75" s="443"/>
      <c r="H75" s="444"/>
      <c r="I75" s="199"/>
      <c r="J75" s="200"/>
      <c r="K75" s="68"/>
      <c r="L75" s="69"/>
      <c r="M75" s="69"/>
      <c r="N75" s="69"/>
      <c r="O75" s="69"/>
      <c r="P75" s="69"/>
      <c r="Q75" s="69"/>
      <c r="R75" s="69"/>
      <c r="S75" s="69"/>
      <c r="T75" s="354"/>
      <c r="U75" s="355"/>
      <c r="V75" s="355"/>
      <c r="W75" s="355"/>
      <c r="X75" s="355"/>
      <c r="Y75" s="355"/>
      <c r="Z75" s="355"/>
      <c r="AA75" s="355"/>
      <c r="AB75" s="355"/>
      <c r="AC75" s="355"/>
      <c r="AE75" s="53"/>
      <c r="AF75" s="53"/>
      <c r="AG75" s="53"/>
      <c r="AH75" s="53"/>
      <c r="AI75" s="53"/>
      <c r="AJ75" s="53"/>
    </row>
    <row r="76" spans="1:36" ht="15.75" thickBot="1" x14ac:dyDescent="0.3">
      <c r="A76" s="195"/>
      <c r="B76" s="196"/>
      <c r="C76" s="196"/>
      <c r="D76" s="197"/>
      <c r="E76" s="197"/>
      <c r="F76" s="197"/>
      <c r="G76" s="198"/>
      <c r="H76" s="198"/>
      <c r="I76" s="198"/>
      <c r="J76" s="198"/>
      <c r="K76" s="68"/>
      <c r="L76" s="69"/>
      <c r="M76" s="69"/>
      <c r="N76" s="69"/>
      <c r="O76" s="69"/>
      <c r="P76" s="69"/>
      <c r="Q76" s="69"/>
      <c r="R76" s="69"/>
      <c r="S76" s="69"/>
      <c r="T76" s="354"/>
      <c r="U76" s="355"/>
      <c r="V76" s="355"/>
      <c r="W76" s="355"/>
      <c r="X76" s="355"/>
      <c r="Y76" s="355"/>
      <c r="Z76" s="355"/>
      <c r="AA76" s="355"/>
      <c r="AB76" s="355"/>
      <c r="AC76" s="355"/>
      <c r="AE76" s="53"/>
      <c r="AF76" s="53"/>
      <c r="AG76" s="53"/>
      <c r="AH76" s="53"/>
      <c r="AI76" s="53"/>
      <c r="AJ76" s="53"/>
    </row>
    <row r="77" spans="1:36" ht="23.25" customHeight="1" x14ac:dyDescent="0.3">
      <c r="A77" s="157" t="s">
        <v>814</v>
      </c>
      <c r="B77" s="158"/>
      <c r="C77" s="158"/>
      <c r="D77" s="158"/>
      <c r="E77" s="158"/>
      <c r="F77" s="158"/>
      <c r="G77" s="158"/>
      <c r="H77" s="451" t="s">
        <v>950</v>
      </c>
      <c r="I77" s="452"/>
      <c r="J77" s="452"/>
      <c r="K77" s="70"/>
      <c r="L77" s="58"/>
      <c r="M77" s="58"/>
      <c r="N77" s="58"/>
      <c r="O77" s="58"/>
      <c r="P77" s="58"/>
      <c r="Q77" s="58"/>
      <c r="R77" s="58"/>
      <c r="S77" s="58"/>
      <c r="T77" s="354"/>
      <c r="U77" s="355"/>
      <c r="V77" s="355"/>
      <c r="W77" s="355"/>
      <c r="X77" s="355"/>
      <c r="Y77" s="355"/>
      <c r="Z77" s="355"/>
      <c r="AA77" s="355"/>
      <c r="AB77" s="355"/>
      <c r="AC77" s="355"/>
    </row>
    <row r="78" spans="1:36" ht="16.5" thickBot="1" x14ac:dyDescent="0.3">
      <c r="A78" s="159"/>
      <c r="B78" s="397"/>
      <c r="C78" s="397"/>
      <c r="D78" s="397" t="s">
        <v>944</v>
      </c>
      <c r="E78" s="397"/>
      <c r="F78" s="397"/>
      <c r="G78" s="160"/>
      <c r="H78" s="160"/>
      <c r="I78" s="160"/>
      <c r="J78" s="160"/>
      <c r="K78" s="71"/>
      <c r="L78" s="72"/>
      <c r="M78" s="72"/>
      <c r="N78" s="72"/>
      <c r="O78" s="72"/>
      <c r="P78" s="72"/>
      <c r="Q78" s="72"/>
      <c r="R78" s="72"/>
      <c r="S78" s="72"/>
      <c r="T78" s="376"/>
      <c r="U78" s="377"/>
      <c r="V78" s="377"/>
      <c r="W78" s="377"/>
      <c r="X78" s="377"/>
      <c r="Y78" s="377"/>
      <c r="Z78" s="377"/>
      <c r="AA78" s="377"/>
      <c r="AB78" s="377"/>
      <c r="AC78" s="377"/>
    </row>
  </sheetData>
  <sheetProtection algorithmName="SHA-512" hashValue="sBRSmNlF35BMJ31vaYg7kO6IfeAqG/KJFID8RK9SjWqHQsyC1uNmenGrMErdmwalSLo74P/coVcEQaT5iCNomQ==" saltValue="yq76EVMgqgXUYLlxorMWVw==" spinCount="100000" sheet="1" selectLockedCells="1"/>
  <dataConsolidate link="1"/>
  <mergeCells count="50">
    <mergeCell ref="F49:H49"/>
    <mergeCell ref="F50:H50"/>
    <mergeCell ref="F55:G55"/>
    <mergeCell ref="A53:J53"/>
    <mergeCell ref="B49:C49"/>
    <mergeCell ref="B50:C50"/>
    <mergeCell ref="B51:C51"/>
    <mergeCell ref="H77:J77"/>
    <mergeCell ref="B69:C69"/>
    <mergeCell ref="A71:J71"/>
    <mergeCell ref="B74:C74"/>
    <mergeCell ref="G63:H63"/>
    <mergeCell ref="B67:C67"/>
    <mergeCell ref="B75:C75"/>
    <mergeCell ref="B73:C73"/>
    <mergeCell ref="F73:H73"/>
    <mergeCell ref="F74:H74"/>
    <mergeCell ref="F75:H75"/>
    <mergeCell ref="B68:C68"/>
    <mergeCell ref="A72:J72"/>
    <mergeCell ref="F67:H67"/>
    <mergeCell ref="F68:H68"/>
    <mergeCell ref="F69:H69"/>
    <mergeCell ref="P46:P48"/>
    <mergeCell ref="Q46:Q48"/>
    <mergeCell ref="Q16:Q17"/>
    <mergeCell ref="B18:E18"/>
    <mergeCell ref="H18:I18"/>
    <mergeCell ref="F18:G18"/>
    <mergeCell ref="H19:I19"/>
    <mergeCell ref="B19:E19"/>
    <mergeCell ref="B30:H30"/>
    <mergeCell ref="F47:H47"/>
    <mergeCell ref="B47:C47"/>
    <mergeCell ref="H38:I38"/>
    <mergeCell ref="G40:H40"/>
    <mergeCell ref="F48:H48"/>
    <mergeCell ref="B48:C48"/>
    <mergeCell ref="K45:M46"/>
    <mergeCell ref="K1:S1"/>
    <mergeCell ref="B1:H1"/>
    <mergeCell ref="B2:H2"/>
    <mergeCell ref="I21:I23"/>
    <mergeCell ref="F36:G36"/>
    <mergeCell ref="C36:D36"/>
    <mergeCell ref="I2:J2"/>
    <mergeCell ref="E11:F11"/>
    <mergeCell ref="E12:F12"/>
    <mergeCell ref="E13:F13"/>
    <mergeCell ref="A8:J8"/>
  </mergeCells>
  <conditionalFormatting sqref="B10">
    <cfRule type="expression" dxfId="29" priority="7">
      <formula>$A$10="Core/Seasonal:"</formula>
    </cfRule>
  </conditionalFormatting>
  <conditionalFormatting sqref="B14">
    <cfRule type="expression" dxfId="28" priority="49">
      <formula>B12="Liqueur"</formula>
    </cfRule>
    <cfRule type="expression" dxfId="27" priority="50">
      <formula>B11="Wine"</formula>
    </cfRule>
  </conditionalFormatting>
  <conditionalFormatting sqref="B16">
    <cfRule type="expression" dxfId="26" priority="26">
      <formula>$B$15="Yes"</formula>
    </cfRule>
  </conditionalFormatting>
  <conditionalFormatting sqref="B17">
    <cfRule type="expression" dxfId="25" priority="101">
      <formula>B13="Liqueur"</formula>
    </cfRule>
    <cfRule type="expression" dxfId="24" priority="102">
      <formula>B12="Wine"</formula>
    </cfRule>
  </conditionalFormatting>
  <conditionalFormatting sqref="B24">
    <cfRule type="expression" dxfId="23" priority="17">
      <formula>$B$23="Multi-Pack"</formula>
    </cfRule>
  </conditionalFormatting>
  <conditionalFormatting sqref="B25">
    <cfRule type="expression" dxfId="22" priority="16">
      <formula>$B$23="Multi-Pack"</formula>
    </cfRule>
  </conditionalFormatting>
  <conditionalFormatting sqref="C36:D36">
    <cfRule type="expression" dxfId="21" priority="3">
      <formula>$B$36="Body:"</formula>
    </cfRule>
  </conditionalFormatting>
  <conditionalFormatting sqref="D6">
    <cfRule type="expression" dxfId="20" priority="30">
      <formula>#REF!="Item Number:"</formula>
    </cfRule>
  </conditionalFormatting>
  <conditionalFormatting sqref="D41">
    <cfRule type="expression" dxfId="19" priority="20">
      <formula>$D$40="FIRM RETAIL"</formula>
    </cfRule>
    <cfRule type="expression" dxfId="18" priority="24">
      <formula>$D$40="FIRM CASE COST"</formula>
    </cfRule>
  </conditionalFormatting>
  <conditionalFormatting sqref="D42">
    <cfRule type="expression" dxfId="17" priority="23">
      <formula>D40="FIRM CASE COST"</formula>
    </cfRule>
  </conditionalFormatting>
  <conditionalFormatting sqref="E6">
    <cfRule type="expression" dxfId="16" priority="9">
      <formula>S2=TRUE</formula>
    </cfRule>
  </conditionalFormatting>
  <conditionalFormatting sqref="E26">
    <cfRule type="expression" dxfId="15" priority="32">
      <formula>$B$25="Yes"</formula>
    </cfRule>
  </conditionalFormatting>
  <conditionalFormatting sqref="E41">
    <cfRule type="expression" dxfId="14" priority="13">
      <formula>$E$41=FALSE</formula>
    </cfRule>
  </conditionalFormatting>
  <conditionalFormatting sqref="E13:F13">
    <cfRule type="expression" dxfId="13" priority="106">
      <formula>E12="U.S.A."</formula>
    </cfRule>
    <cfRule type="expression" dxfId="12" priority="107">
      <formula>$E$12="Canada"</formula>
    </cfRule>
  </conditionalFormatting>
  <conditionalFormatting sqref="F26">
    <cfRule type="expression" dxfId="11" priority="64">
      <formula>$B$25&lt;&gt;"Yes"</formula>
    </cfRule>
  </conditionalFormatting>
  <conditionalFormatting sqref="F36:G36">
    <cfRule type="expression" dxfId="10" priority="4">
      <formula>$E$36="Flavour:"</formula>
    </cfRule>
  </conditionalFormatting>
  <conditionalFormatting sqref="G6">
    <cfRule type="expression" dxfId="9" priority="11">
      <formula>$F$6="Change:"</formula>
    </cfRule>
  </conditionalFormatting>
  <conditionalFormatting sqref="H5">
    <cfRule type="expression" dxfId="8" priority="10">
      <formula>S2=FALSE</formula>
    </cfRule>
  </conditionalFormatting>
  <conditionalFormatting sqref="H6">
    <cfRule type="expression" dxfId="7" priority="8">
      <formula>$G$6="Other"</formula>
    </cfRule>
  </conditionalFormatting>
  <conditionalFormatting sqref="H43">
    <cfRule type="expression" dxfId="6" priority="2">
      <formula>$G$43="Produced with neutral grain spirits?"</formula>
    </cfRule>
  </conditionalFormatting>
  <conditionalFormatting sqref="I12">
    <cfRule type="expression" dxfId="5" priority="15">
      <formula>$B$11="Spirit"</formula>
    </cfRule>
  </conditionalFormatting>
  <conditionalFormatting sqref="I42">
    <cfRule type="expression" dxfId="4" priority="34">
      <formula>$B$42="Case Cost"</formula>
    </cfRule>
  </conditionalFormatting>
  <conditionalFormatting sqref="L22">
    <cfRule type="expression" dxfId="3" priority="104">
      <formula>L21="Yes"</formula>
    </cfRule>
  </conditionalFormatting>
  <conditionalFormatting sqref="L23">
    <cfRule type="expression" dxfId="2" priority="105">
      <formula>$L$21="Yes"</formula>
    </cfRule>
  </conditionalFormatting>
  <conditionalFormatting sqref="M23">
    <cfRule type="expression" dxfId="1" priority="36">
      <formula>M22="Yes"</formula>
    </cfRule>
  </conditionalFormatting>
  <conditionalFormatting sqref="D25">
    <cfRule type="expression" dxfId="0" priority="1">
      <formula>D24="Other"</formula>
    </cfRule>
  </conditionalFormatting>
  <dataValidations count="45">
    <dataValidation type="list" allowBlank="1" showInputMessage="1" showErrorMessage="1" sqref="D23" xr:uid="{9E8687ED-24DA-4ADD-A10E-70A85CCA76E2}">
      <formula1>ClosureType</formula1>
    </dataValidation>
    <dataValidation type="list" allowBlank="1" showInputMessage="1" showErrorMessage="1" sqref="D22" xr:uid="{5029D134-3522-4218-B9C9-9B636A1C24E7}">
      <formula1>PackageMaterial</formula1>
    </dataValidation>
    <dataValidation type="list" allowBlank="1" showInputMessage="1" showErrorMessage="1" sqref="D21" xr:uid="{CD082DA6-CEC6-4B53-9941-EC76F38325DF}">
      <formula1>ContainerType</formula1>
    </dataValidation>
    <dataValidation type="list" allowBlank="1" showInputMessage="1" showErrorMessage="1" sqref="B15" xr:uid="{E58CE9B8-7663-4A2B-BB58-249854AE9A09}">
      <formula1>"Yes, No"</formula1>
    </dataValidation>
    <dataValidation type="list" allowBlank="1" showInputMessage="1" showErrorMessage="1" sqref="B12" xr:uid="{3C537B44-7636-472B-85BA-B085B7225DE8}">
      <formula1>INDIRECT(B11)</formula1>
    </dataValidation>
    <dataValidation type="list" allowBlank="1" showInputMessage="1" showErrorMessage="1" sqref="E12" xr:uid="{64D77CE2-3196-4DB5-B661-14D826A8571F}">
      <formula1>INDIRECT("CountryOrigin")</formula1>
    </dataValidation>
    <dataValidation type="list" allowBlank="1" showInputMessage="1" showErrorMessage="1" sqref="B23" xr:uid="{E0201B0A-E1A1-4D10-978B-24512E4AA091}">
      <formula1>"Single Unit, Multi-Pack"</formula1>
    </dataValidation>
    <dataValidation type="textLength" operator="lessThan" allowBlank="1" showInputMessage="1" showErrorMessage="1" errorTitle="SCC" error="SCC must contain 14 digits." sqref="F55" xr:uid="{A2D2DC5B-5745-4D91-A6E1-51F5B03BEB63}">
      <formula1>15</formula1>
    </dataValidation>
    <dataValidation type="textLength" allowBlank="1" showInputMessage="1" showErrorMessage="1" errorTitle="UPC" error="UPC must not exceed 13 digits.  UPCs can be 8,12 or 13 digits in length." sqref="E11" xr:uid="{FD4B0B86-D0A1-446B-A088-EB9907EEA169}">
      <formula1>8</formula1>
      <formula2>13</formula2>
    </dataValidation>
    <dataValidation type="list" allowBlank="1" showInputMessage="1" showErrorMessage="1" sqref="B67" xr:uid="{4150722A-A7A5-4704-98FE-53C19A1E0E3F}">
      <formula1>Payee</formula1>
    </dataValidation>
    <dataValidation type="list" errorStyle="warning" allowBlank="1" showInputMessage="1" showErrorMessage="1" sqref="B11" xr:uid="{ED8462ED-772E-4F26-A61D-5691FD152081}">
      <formula1>ProductType</formula1>
    </dataValidation>
    <dataValidation type="textLength" operator="lessThanOrEqual" allowBlank="1" showInputMessage="1" showErrorMessage="1" sqref="K36:M36 K47" xr:uid="{9DAC01DD-42A6-46C4-8211-F683D9443CCE}">
      <formula1>17</formula1>
    </dataValidation>
    <dataValidation type="textLength" operator="lessThanOrEqual" allowBlank="1" showInputMessage="1" showErrorMessage="1" sqref="K35" xr:uid="{04C13050-8E6A-4F1F-B9E3-7F9E58CF2D4E}">
      <formula1>30</formula1>
    </dataValidation>
    <dataValidation type="list" allowBlank="1" showInputMessage="1" showErrorMessage="1" sqref="C36" xr:uid="{043C7E69-FBAE-4F12-8E93-6751F18C0EE7}">
      <formula1>IF(AND($B$12="Whisky",$B$11="Spirit"),BodySpirit,IF($B$11="Wine",Body,""))</formula1>
    </dataValidation>
    <dataValidation type="list" allowBlank="1" showInputMessage="1" showErrorMessage="1" sqref="I36 R19 L21" xr:uid="{B71C670E-C1F9-48F3-9289-A8BC4CB3FCF2}">
      <formula1>"Yes,No"</formula1>
    </dataValidation>
    <dataValidation type="list" allowBlank="1" showInputMessage="1" showErrorMessage="1" sqref="L8:M8" xr:uid="{B81BFAEC-A2AB-400E-8725-7316A1255DD8}">
      <formula1>INDIRECT($L$6)</formula1>
    </dataValidation>
    <dataValidation type="list" allowBlank="1" showInputMessage="1" showErrorMessage="1" sqref="R18" xr:uid="{71D17338-ECF1-4764-BE02-114853D4DFD4}">
      <formula1>"N/A,1,2,3,4"</formula1>
    </dataValidation>
    <dataValidation type="list" allowBlank="1" showInputMessage="1" showErrorMessage="1" sqref="G40:H40" xr:uid="{81861B22-6E82-4022-9C1B-1AB2CD3CFACE}">
      <formula1>Currency</formula1>
    </dataValidation>
    <dataValidation type="list" allowBlank="1" showInputMessage="1" showErrorMessage="1" sqref="L22" xr:uid="{06E96AA6-C3C4-4528-97CC-1B3FE908A28B}">
      <formula1>"Spring/Summer,Fall/Winter"</formula1>
    </dataValidation>
    <dataValidation type="list" allowBlank="1" showInputMessage="1" showErrorMessage="1" sqref="R29:AC29" xr:uid="{4104F13A-40D6-41B2-900D-149CA069DA49}">
      <formula1>"One-Time, est. 3 months' sales, Buyer to determine"</formula1>
    </dataValidation>
    <dataValidation type="list" allowBlank="1" showInputMessage="1" showErrorMessage="1" sqref="H42" xr:uid="{0839B8D1-FE29-4F8F-9516-D4D37448882E}">
      <formula1>"1,2,3,4"</formula1>
    </dataValidation>
    <dataValidation type="list" allowBlank="1" showInputMessage="1" showErrorMessage="1" sqref="Q39:R39" xr:uid="{5DB29C17-5F2F-466C-878F-A0CC6647B71A}">
      <formula1>BodySpirit</formula1>
    </dataValidation>
    <dataValidation type="list" allowBlank="1" showInputMessage="1" showErrorMessage="1" sqref="Q41:R41" xr:uid="{E5867FC4-1B6A-41C3-A610-CE3AF326E246}">
      <formula1>FlavourSpirit</formula1>
    </dataValidation>
    <dataValidation type="list" allowBlank="1" showInputMessage="1" showErrorMessage="1" sqref="B5" xr:uid="{AF9A4672-FD47-4405-82ED-118302D7B814}">
      <formula1>"Festival"</formula1>
    </dataValidation>
    <dataValidation type="list" allowBlank="1" showInputMessage="1" showErrorMessage="1" sqref="E13:F13" xr:uid="{8E70997A-5C3F-4FAD-B3F9-3ED9995596D5}">
      <formula1>IF(E12="Canada",Canadian_Province,States)</formula1>
    </dataValidation>
    <dataValidation type="list" allowBlank="1" showInputMessage="1" showErrorMessage="1" sqref="D40" xr:uid="{2B333E92-CCD1-45AC-8DE5-6B39F6790546}">
      <formula1>"Firm Retail"</formula1>
    </dataValidation>
    <dataValidation type="list" allowBlank="1" showInputMessage="1" showErrorMessage="1" sqref="F48" xr:uid="{90666309-290B-42C4-9265-A15E2BA3D0D2}">
      <formula1>IF(F47="Canada",Canada,IF(F47="U.S.A.",U.S.A.,International))</formula1>
    </dataValidation>
    <dataValidation type="list" allowBlank="1" showInputMessage="1" showErrorMessage="1" sqref="F47" xr:uid="{5C73F286-BD04-4F44-BEAA-331B96D6A122}">
      <formula1>MBLL_Source_Point</formula1>
    </dataValidation>
    <dataValidation type="list" allowBlank="1" showInputMessage="1" showErrorMessage="1" sqref="F50" xr:uid="{BD31B596-1A48-4BD4-A672-E780CD43D30B}">
      <formula1>IF(F47="Canada",Duties_Canada,Duties_International)</formula1>
    </dataValidation>
    <dataValidation type="list" allowBlank="1" showInputMessage="1" showErrorMessage="1" sqref="F49" xr:uid="{6CEC870F-328E-4C93-A290-4FE787129E08}">
      <formula1>ShippingTerms</formula1>
    </dataValidation>
    <dataValidation type="list" allowBlank="1" showInputMessage="1" showErrorMessage="1" sqref="L2" xr:uid="{35A8CA54-6636-4777-A093-0F29E04AB34F}">
      <formula1>"New Listing, Replacement, Trade Out, Ship Point Change,Re-Order"</formula1>
    </dataValidation>
    <dataValidation type="list" allowBlank="1" showInputMessage="1" showErrorMessage="1" sqref="L5" xr:uid="{D1DAE141-22D4-42F4-AC6A-8A0D401B03C3}">
      <formula1>"10,11,12,20,21,22,23,25,26,27,28,31,32,41"</formula1>
    </dataValidation>
    <dataValidation type="list" allowBlank="1" showInputMessage="1" showErrorMessage="1" sqref="L12" xr:uid="{AB30992D-E015-40CF-B0ED-F463EA24B705}">
      <formula1>IF($M$6=200,ShelfGroup,ShelfGroup_100)</formula1>
    </dataValidation>
    <dataValidation type="list" allowBlank="1" showInputMessage="1" showErrorMessage="1" sqref="M10" xr:uid="{D0CB42A5-AC8F-41E5-91F3-3725F731367B}">
      <formula1>INDIRECT($L$8)</formula1>
    </dataValidation>
    <dataValidation type="list" allowBlank="1" showInputMessage="1" showErrorMessage="1" sqref="L11" xr:uid="{DD63AC09-E57A-45C1-A21A-1E8D4326B0E3}">
      <formula1>IF($L$6="Wine",Classification_Wine,Classification_Spirit)</formula1>
    </dataValidation>
    <dataValidation type="list" allowBlank="1" showInputMessage="1" showErrorMessage="1" sqref="R11" xr:uid="{F862FBD1-EB0D-4C66-AFA0-AD7A19EBE655}">
      <formula1>"Duty Paid,Excise,Customs"</formula1>
    </dataValidation>
    <dataValidation type="list" allowBlank="1" showInputMessage="1" showErrorMessage="1" sqref="R10" xr:uid="{EBB73D0F-B8F3-41DC-977B-6E9B56A4D2BD}">
      <formula1>Currency_CM</formula1>
    </dataValidation>
    <dataValidation type="textLength" allowBlank="1" showInputMessage="1" showErrorMessage="1" sqref="K31:M31 K33:M33" xr:uid="{2F9720BE-C6A4-4C88-807E-111F5C26E195}">
      <formula1>1</formula1>
      <formula2>30</formula2>
    </dataValidation>
    <dataValidation type="list" allowBlank="1" showInputMessage="1" showErrorMessage="1" sqref="I12" xr:uid="{E737A5FB-2CF3-40A1-B2C8-D66FF7677FB4}">
      <formula1>"YES,NO"</formula1>
    </dataValidation>
    <dataValidation type="list" allowBlank="1" showInputMessage="1" showErrorMessage="1" sqref="B10" xr:uid="{83BC4093-E5FA-4162-82FE-79718D23F81A}">
      <formula1>IF(OR($B$5="Listing Call",$B$5="Innovation",$B$5="Enhancement"),Innovation,"")</formula1>
    </dataValidation>
    <dataValidation type="list" allowBlank="1" showInputMessage="1" showErrorMessage="1" sqref="G6" xr:uid="{7E25B5E0-F0E5-4EDB-8A66-6ECC6A135914}">
      <formula1>IF(S2=TRUE,Change,"")</formula1>
    </dataValidation>
    <dataValidation type="list" allowBlank="1" showInputMessage="1" showErrorMessage="1" sqref="F36:G36" xr:uid="{D15FBDD2-C567-4BD2-A7DA-B7144255854C}">
      <formula1>IF(AND($B$12="Whisky",$B$11="Spirit"),FlavourSpirit,IF($B$11="Wine",Flavour,""))</formula1>
    </dataValidation>
    <dataValidation type="list" allowBlank="1" showInputMessage="1" showErrorMessage="1" sqref="H43" xr:uid="{A7148D00-9B2C-498A-B2B9-A3A83B7D824B}">
      <formula1>IF($G$43="Produced with neutral grain spirits?",NuetralGrain,"")</formula1>
    </dataValidation>
    <dataValidation type="list" allowBlank="1" showInputMessage="1" showErrorMessage="1" sqref="B13" xr:uid="{8BE82CE8-32CA-4604-A00F-1545962653DF}">
      <formula1>INDIRECT(SUBSTITUTE(B12," ",""))</formula1>
    </dataValidation>
    <dataValidation type="list" allowBlank="1" showInputMessage="1" showErrorMessage="1" sqref="L10" xr:uid="{9ADA9B7F-EDF2-4249-ACE5-2874DC41A117}">
      <formula1>INDIRECT(SUBSTITUTE($L$8," ",""))</formula1>
    </dataValidation>
  </dataValidations>
  <hyperlinks>
    <hyperlink ref="H38:I38" r:id="rId1" display="Trial Pricing Calculator" xr:uid="{292DDA35-86A0-48E5-BD9C-A759759EBABC}"/>
  </hyperlinks>
  <printOptions horizontalCentered="1" verticalCentered="1"/>
  <pageMargins left="0.196850393700787" right="0.196850393700787" top="0.17" bottom="0.2" header="0.17" footer="0.17"/>
  <pageSetup scale="78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1" r:id="rId5" name="Check Box 9">
              <controlPr locked="0" defaultSize="0" autoFill="0" autoLine="0" autoPict="0" altText="A check box to identify if there needs to be changes to an existing listing">
                <anchor moveWithCells="1">
                  <from>
                    <xdr:col>4</xdr:col>
                    <xdr:colOff>38100</xdr:colOff>
                    <xdr:row>3</xdr:row>
                    <xdr:rowOff>95250</xdr:rowOff>
                  </from>
                  <to>
                    <xdr:col>4</xdr:col>
                    <xdr:colOff>342900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CBF4131-255E-4FB4-A6D6-FB8D3893A1BD}">
          <x14:formula1>
            <xm:f>'Data Validation'!$BC$2:$BC$16</xm:f>
          </x14:formula1>
          <xm:sqref>Q35</xm:sqref>
        </x14:dataValidation>
        <x14:dataValidation type="list" allowBlank="1" showInputMessage="1" showErrorMessage="1" xr:uid="{668DEE04-51C0-494D-B30E-B9B2DAF48B79}">
          <x14:formula1>
            <xm:f>'Data Validation'!$AR$2:$AR$9</xm:f>
          </x14:formula1>
          <xm:sqref>P41</xm:sqref>
        </x14:dataValidation>
        <x14:dataValidation type="list" allowBlank="1" showInputMessage="1" showErrorMessage="1" xr:uid="{DB0B6D82-3C52-4100-95F3-6D6A3B2DC073}">
          <x14:formula1>
            <xm:f>'Data Validation'!$AQ$2:$AQ$4</xm:f>
          </x14:formula1>
          <xm:sqref>P39</xm:sqref>
        </x14:dataValidation>
        <x14:dataValidation type="list" allowBlank="1" showInputMessage="1" showErrorMessage="1" xr:uid="{60F156B7-48BB-48D3-BC8E-4E5F52863DFC}">
          <x14:formula1>
            <xm:f>'Data Validation'!$BZ$2:$BZ$7</xm:f>
          </x14:formula1>
          <xm:sqref>Q3</xm:sqref>
        </x14:dataValidation>
        <x14:dataValidation type="list" allowBlank="1" showInputMessage="1" showErrorMessage="1" xr:uid="{22144968-72B3-4391-AE26-874AAEEC8C0B}">
          <x14:formula1>
            <xm:f>'Data Validation'!$CL$2:$CL$12</xm:f>
          </x14:formula1>
          <xm:sqref>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95"/>
  <sheetViews>
    <sheetView topLeftCell="BP1" workbookViewId="0">
      <selection activeCell="CJ15" sqref="CJ15"/>
    </sheetView>
  </sheetViews>
  <sheetFormatPr defaultRowHeight="15" x14ac:dyDescent="0.25"/>
  <cols>
    <col min="1" max="1" width="14.85546875" bestFit="1" customWidth="1"/>
    <col min="2" max="2" width="16.85546875" bestFit="1" customWidth="1"/>
    <col min="3" max="3" width="10.5703125" bestFit="1" customWidth="1"/>
    <col min="4" max="4" width="14.85546875" bestFit="1" customWidth="1"/>
    <col min="5" max="5" width="11.42578125" bestFit="1" customWidth="1"/>
    <col min="6" max="6" width="11" bestFit="1" customWidth="1"/>
    <col min="7" max="7" width="17.28515625" bestFit="1" customWidth="1"/>
    <col min="8" max="8" width="17.28515625" customWidth="1"/>
    <col min="9" max="9" width="17.28515625" style="21" customWidth="1"/>
    <col min="10" max="10" width="17.28515625" customWidth="1"/>
    <col min="11" max="11" width="19" bestFit="1" customWidth="1"/>
    <col min="12" max="12" width="15.7109375" bestFit="1" customWidth="1"/>
    <col min="13" max="13" width="19" bestFit="1" customWidth="1"/>
    <col min="14" max="14" width="11.5703125" bestFit="1" customWidth="1"/>
    <col min="15" max="15" width="13.85546875" bestFit="1" customWidth="1"/>
    <col min="16" max="16" width="11.140625" bestFit="1" customWidth="1"/>
    <col min="17" max="18" width="11.140625" customWidth="1"/>
    <col min="19" max="19" width="19" bestFit="1" customWidth="1"/>
    <col min="20" max="20" width="9.7109375" bestFit="1" customWidth="1"/>
    <col min="21" max="21" width="9.42578125" bestFit="1" customWidth="1"/>
    <col min="22" max="22" width="7.7109375" bestFit="1" customWidth="1"/>
    <col min="23" max="23" width="21" bestFit="1" customWidth="1"/>
    <col min="24" max="24" width="21.5703125" bestFit="1" customWidth="1"/>
    <col min="25" max="25" width="9.85546875" bestFit="1" customWidth="1"/>
    <col min="26" max="26" width="13.5703125" bestFit="1" customWidth="1"/>
    <col min="27" max="27" width="9.85546875" bestFit="1" customWidth="1"/>
    <col min="28" max="28" width="20.42578125" bestFit="1" customWidth="1"/>
    <col min="29" max="32" width="20.42578125" style="33" customWidth="1"/>
    <col min="33" max="33" width="20.85546875" style="21" bestFit="1" customWidth="1"/>
    <col min="34" max="35" width="20.85546875" style="33" customWidth="1"/>
    <col min="36" max="36" width="20.85546875" bestFit="1" customWidth="1"/>
    <col min="37" max="37" width="18.5703125" bestFit="1" customWidth="1"/>
    <col min="38" max="38" width="16" bestFit="1" customWidth="1"/>
    <col min="39" max="39" width="51.42578125" bestFit="1" customWidth="1"/>
    <col min="40" max="40" width="19.5703125" bestFit="1" customWidth="1"/>
    <col min="41" max="41" width="12.5703125" bestFit="1" customWidth="1"/>
    <col min="42" max="42" width="8.7109375" bestFit="1" customWidth="1"/>
    <col min="43" max="43" width="26.85546875" bestFit="1" customWidth="1"/>
    <col min="44" max="44" width="31" bestFit="1" customWidth="1"/>
    <col min="45" max="45" width="31" style="21" customWidth="1"/>
    <col min="46" max="46" width="15.42578125" style="21" customWidth="1"/>
    <col min="47" max="47" width="21" bestFit="1" customWidth="1"/>
    <col min="48" max="48" width="50.85546875" bestFit="1" customWidth="1"/>
    <col min="49" max="49" width="21" bestFit="1" customWidth="1"/>
    <col min="53" max="53" width="12" customWidth="1"/>
    <col min="54" max="54" width="13.28515625" customWidth="1"/>
    <col min="67" max="67" width="18.5703125" bestFit="1" customWidth="1"/>
    <col min="75" max="75" width="21.5703125" bestFit="1" customWidth="1"/>
    <col min="83" max="83" width="13" customWidth="1"/>
    <col min="89" max="89" width="12.42578125" bestFit="1" customWidth="1"/>
  </cols>
  <sheetData>
    <row r="1" spans="1:90" ht="39" x14ac:dyDescent="0.25">
      <c r="A1" t="s">
        <v>693</v>
      </c>
      <c r="B1" t="s">
        <v>2</v>
      </c>
      <c r="C1" t="s">
        <v>688</v>
      </c>
      <c r="D1" t="s">
        <v>128</v>
      </c>
      <c r="E1" t="s">
        <v>129</v>
      </c>
      <c r="F1" t="s">
        <v>130</v>
      </c>
      <c r="G1" t="s">
        <v>131</v>
      </c>
      <c r="H1" s="5" t="s">
        <v>132</v>
      </c>
      <c r="I1" s="5" t="s">
        <v>750</v>
      </c>
      <c r="J1" t="s">
        <v>9</v>
      </c>
      <c r="K1" t="s">
        <v>133</v>
      </c>
      <c r="L1" t="s">
        <v>134</v>
      </c>
      <c r="M1" t="s">
        <v>440</v>
      </c>
      <c r="N1" t="s">
        <v>135</v>
      </c>
      <c r="O1" t="s">
        <v>136</v>
      </c>
      <c r="P1" t="s">
        <v>137</v>
      </c>
      <c r="Q1" t="s">
        <v>138</v>
      </c>
      <c r="R1" t="s">
        <v>139</v>
      </c>
      <c r="S1" t="s">
        <v>3</v>
      </c>
      <c r="T1" t="s">
        <v>6</v>
      </c>
      <c r="U1" t="s">
        <v>141</v>
      </c>
      <c r="V1" t="s">
        <v>17</v>
      </c>
      <c r="W1" t="s">
        <v>22</v>
      </c>
      <c r="X1" t="s">
        <v>704</v>
      </c>
      <c r="Y1" t="s">
        <v>32</v>
      </c>
      <c r="Z1" t="s">
        <v>36</v>
      </c>
      <c r="AA1" t="s">
        <v>41</v>
      </c>
      <c r="AB1" t="s">
        <v>793</v>
      </c>
      <c r="AC1" s="33" t="s">
        <v>915</v>
      </c>
      <c r="AD1" s="33" t="s">
        <v>702</v>
      </c>
      <c r="AE1" s="33" t="s">
        <v>940</v>
      </c>
      <c r="AF1" s="33" t="s">
        <v>434</v>
      </c>
      <c r="AG1" s="21" t="s">
        <v>371</v>
      </c>
      <c r="AH1" s="33" t="s">
        <v>945</v>
      </c>
      <c r="AI1" s="33" t="s">
        <v>946</v>
      </c>
      <c r="AJ1" t="s">
        <v>5</v>
      </c>
      <c r="AK1" t="s">
        <v>143</v>
      </c>
      <c r="AL1" t="s">
        <v>144</v>
      </c>
      <c r="AM1" t="s">
        <v>145</v>
      </c>
      <c r="AN1" t="s">
        <v>146</v>
      </c>
      <c r="AO1" t="s">
        <v>147</v>
      </c>
      <c r="AP1" t="s">
        <v>148</v>
      </c>
      <c r="AQ1" t="s">
        <v>149</v>
      </c>
      <c r="AR1" t="s">
        <v>150</v>
      </c>
      <c r="AS1" s="21" t="s">
        <v>492</v>
      </c>
      <c r="AT1" s="21" t="s">
        <v>493</v>
      </c>
      <c r="AU1" t="s">
        <v>151</v>
      </c>
      <c r="AV1" t="s">
        <v>152</v>
      </c>
      <c r="AW1" t="s">
        <v>153</v>
      </c>
      <c r="AX1" t="s">
        <v>7</v>
      </c>
      <c r="AY1" t="s">
        <v>271</v>
      </c>
      <c r="AZ1" t="s">
        <v>8</v>
      </c>
      <c r="BA1" t="s">
        <v>395</v>
      </c>
      <c r="BB1" t="s">
        <v>409</v>
      </c>
      <c r="BC1" t="s">
        <v>4</v>
      </c>
      <c r="BD1" t="s">
        <v>465</v>
      </c>
      <c r="BF1" s="24" t="s">
        <v>441</v>
      </c>
      <c r="BG1" s="28" t="s">
        <v>494</v>
      </c>
      <c r="BH1" t="s">
        <v>508</v>
      </c>
      <c r="BI1" t="s">
        <v>510</v>
      </c>
      <c r="BL1" s="1" t="s">
        <v>725</v>
      </c>
      <c r="BN1" s="1" t="s">
        <v>731</v>
      </c>
      <c r="BO1" s="33"/>
      <c r="BP1" t="s">
        <v>863</v>
      </c>
      <c r="BR1" s="33"/>
      <c r="BS1" t="s">
        <v>864</v>
      </c>
      <c r="BW1" t="s">
        <v>512</v>
      </c>
      <c r="BZ1" s="1" t="s">
        <v>865</v>
      </c>
      <c r="CA1" s="33"/>
      <c r="CC1" t="s">
        <v>871</v>
      </c>
      <c r="CE1" t="s">
        <v>872</v>
      </c>
      <c r="CF1" t="s">
        <v>877</v>
      </c>
      <c r="CH1" t="s">
        <v>888</v>
      </c>
      <c r="CJ1" t="s">
        <v>889</v>
      </c>
      <c r="CK1" t="s">
        <v>898</v>
      </c>
      <c r="CL1" s="2" t="s">
        <v>951</v>
      </c>
    </row>
    <row r="2" spans="1:90" x14ac:dyDescent="0.25">
      <c r="A2" t="s">
        <v>2</v>
      </c>
      <c r="B2" t="s">
        <v>132</v>
      </c>
      <c r="C2" t="s">
        <v>133</v>
      </c>
      <c r="D2" t="s">
        <v>156</v>
      </c>
      <c r="E2" t="s">
        <v>135</v>
      </c>
      <c r="F2" t="s">
        <v>154</v>
      </c>
      <c r="G2" t="s">
        <v>155</v>
      </c>
      <c r="H2" s="6" t="s">
        <v>155</v>
      </c>
      <c r="I2" s="6" t="s">
        <v>415</v>
      </c>
      <c r="J2" t="s">
        <v>140</v>
      </c>
      <c r="K2" t="s">
        <v>156</v>
      </c>
      <c r="L2" t="s">
        <v>156</v>
      </c>
      <c r="M2" t="s">
        <v>156</v>
      </c>
      <c r="N2" t="s">
        <v>157</v>
      </c>
      <c r="O2" t="s">
        <v>158</v>
      </c>
      <c r="P2" t="s">
        <v>159</v>
      </c>
      <c r="Q2" t="s">
        <v>160</v>
      </c>
      <c r="R2" t="s">
        <v>161</v>
      </c>
      <c r="S2" t="s">
        <v>162</v>
      </c>
      <c r="T2" t="s">
        <v>141</v>
      </c>
      <c r="U2" t="s">
        <v>369</v>
      </c>
      <c r="V2" t="s">
        <v>419</v>
      </c>
      <c r="W2" t="s">
        <v>163</v>
      </c>
      <c r="X2" t="s">
        <v>164</v>
      </c>
      <c r="Y2" t="s">
        <v>423</v>
      </c>
      <c r="Z2" t="s">
        <v>132</v>
      </c>
      <c r="AA2" t="s">
        <v>903</v>
      </c>
      <c r="AB2" s="398" t="s">
        <v>921</v>
      </c>
      <c r="AC2" s="398" t="s">
        <v>925</v>
      </c>
      <c r="AD2" s="398" t="s">
        <v>934</v>
      </c>
      <c r="AE2" s="398" t="s">
        <v>916</v>
      </c>
      <c r="AF2" s="398" t="s">
        <v>917</v>
      </c>
      <c r="AG2" s="21" t="s">
        <v>27</v>
      </c>
      <c r="AH2" s="33" t="s">
        <v>945</v>
      </c>
      <c r="AI2" s="33" t="s">
        <v>946</v>
      </c>
      <c r="AJ2" t="s">
        <v>1</v>
      </c>
      <c r="AK2" t="s">
        <v>370</v>
      </c>
      <c r="AL2" t="s">
        <v>166</v>
      </c>
      <c r="AM2" t="s">
        <v>167</v>
      </c>
      <c r="AN2" t="s">
        <v>168</v>
      </c>
      <c r="AO2" t="s">
        <v>10</v>
      </c>
      <c r="AP2" t="s">
        <v>169</v>
      </c>
      <c r="AQ2" t="s">
        <v>170</v>
      </c>
      <c r="AR2" t="s">
        <v>171</v>
      </c>
      <c r="AS2" s="21" t="s">
        <v>484</v>
      </c>
      <c r="AT2" s="21" t="s">
        <v>487</v>
      </c>
      <c r="AU2" s="6" t="s">
        <v>7</v>
      </c>
      <c r="AV2" s="7" t="s">
        <v>809</v>
      </c>
      <c r="AW2" s="33" t="s">
        <v>13</v>
      </c>
      <c r="AX2" t="s">
        <v>12</v>
      </c>
      <c r="AY2" s="13" t="s">
        <v>13</v>
      </c>
      <c r="AZ2" t="s">
        <v>14</v>
      </c>
      <c r="BA2" t="s">
        <v>396</v>
      </c>
      <c r="BB2" t="s">
        <v>141</v>
      </c>
      <c r="BC2" t="s">
        <v>442</v>
      </c>
      <c r="BD2" t="s">
        <v>443</v>
      </c>
      <c r="BF2" t="b">
        <v>1</v>
      </c>
      <c r="BG2" s="29" t="s">
        <v>495</v>
      </c>
      <c r="BH2" t="s">
        <v>10</v>
      </c>
      <c r="BI2" t="s">
        <v>10</v>
      </c>
      <c r="BL2" t="s">
        <v>7</v>
      </c>
      <c r="BN2" s="33">
        <v>10</v>
      </c>
      <c r="BO2" s="33" t="s">
        <v>732</v>
      </c>
      <c r="BP2" s="3" t="s">
        <v>856</v>
      </c>
      <c r="BQ2" s="32">
        <v>105</v>
      </c>
      <c r="BS2" s="3" t="s">
        <v>859</v>
      </c>
      <c r="BT2" s="32">
        <v>210</v>
      </c>
      <c r="BW2" s="3" t="s">
        <v>856</v>
      </c>
      <c r="BX2" s="32">
        <v>105</v>
      </c>
      <c r="BZ2" s="33" t="s">
        <v>747</v>
      </c>
      <c r="CA2" s="33">
        <v>37153</v>
      </c>
      <c r="CC2" t="s">
        <v>875</v>
      </c>
      <c r="CE2" t="s">
        <v>873</v>
      </c>
      <c r="CF2" t="s">
        <v>874</v>
      </c>
      <c r="CH2" t="s">
        <v>885</v>
      </c>
      <c r="CJ2" t="s">
        <v>885</v>
      </c>
      <c r="CK2" t="s">
        <v>10</v>
      </c>
      <c r="CL2" s="3" t="s">
        <v>952</v>
      </c>
    </row>
    <row r="3" spans="1:90" x14ac:dyDescent="0.25">
      <c r="A3" t="s">
        <v>6</v>
      </c>
      <c r="B3" t="s">
        <v>130</v>
      </c>
      <c r="C3" t="s">
        <v>134</v>
      </c>
      <c r="D3" t="s">
        <v>173</v>
      </c>
      <c r="E3" t="s">
        <v>136</v>
      </c>
      <c r="F3" t="s">
        <v>138</v>
      </c>
      <c r="G3" t="s">
        <v>172</v>
      </c>
      <c r="H3" s="8" t="s">
        <v>172</v>
      </c>
      <c r="I3" s="8"/>
      <c r="J3" s="12"/>
      <c r="K3" t="s">
        <v>173</v>
      </c>
      <c r="L3" t="s">
        <v>173</v>
      </c>
      <c r="M3" t="s">
        <v>173</v>
      </c>
      <c r="N3" t="s">
        <v>158</v>
      </c>
      <c r="O3" t="s">
        <v>174</v>
      </c>
      <c r="Q3" t="s">
        <v>175</v>
      </c>
      <c r="R3" t="s">
        <v>176</v>
      </c>
      <c r="S3" t="s">
        <v>173</v>
      </c>
      <c r="T3" t="s">
        <v>17</v>
      </c>
      <c r="U3" t="s">
        <v>141</v>
      </c>
      <c r="V3" t="s">
        <v>420</v>
      </c>
      <c r="W3" t="s">
        <v>155</v>
      </c>
      <c r="X3" t="s">
        <v>140</v>
      </c>
      <c r="Y3" t="s">
        <v>899</v>
      </c>
      <c r="Z3" t="s">
        <v>706</v>
      </c>
      <c r="AA3" t="s">
        <v>429</v>
      </c>
      <c r="AB3" s="398" t="s">
        <v>922</v>
      </c>
      <c r="AC3" s="398" t="s">
        <v>926</v>
      </c>
      <c r="AD3" s="398" t="s">
        <v>935</v>
      </c>
      <c r="AE3" s="36"/>
      <c r="AF3" s="398" t="s">
        <v>918</v>
      </c>
      <c r="AI3" s="33" t="s">
        <v>947</v>
      </c>
      <c r="AJ3" t="s">
        <v>0</v>
      </c>
      <c r="AK3" t="s">
        <v>178</v>
      </c>
      <c r="AL3" t="s">
        <v>179</v>
      </c>
      <c r="AM3" t="s">
        <v>180</v>
      </c>
      <c r="AN3" t="s">
        <v>373</v>
      </c>
      <c r="AO3" t="s">
        <v>18</v>
      </c>
      <c r="AP3" t="s">
        <v>181</v>
      </c>
      <c r="AQ3" t="s">
        <v>182</v>
      </c>
      <c r="AR3" t="s">
        <v>183</v>
      </c>
      <c r="AS3" s="21" t="s">
        <v>485</v>
      </c>
      <c r="AT3" s="21" t="s">
        <v>488</v>
      </c>
      <c r="AU3" s="8" t="s">
        <v>271</v>
      </c>
      <c r="AV3" s="9" t="s">
        <v>810</v>
      </c>
      <c r="AW3" s="33" t="s">
        <v>197</v>
      </c>
      <c r="AX3" t="s">
        <v>20</v>
      </c>
      <c r="AY3" s="13" t="s">
        <v>21</v>
      </c>
      <c r="AZ3" t="s">
        <v>92</v>
      </c>
      <c r="BA3" t="s">
        <v>397</v>
      </c>
      <c r="BC3" t="s">
        <v>19</v>
      </c>
      <c r="BD3" t="s">
        <v>444</v>
      </c>
      <c r="BG3" s="4" t="s">
        <v>496</v>
      </c>
      <c r="BH3" t="s">
        <v>18</v>
      </c>
      <c r="BI3" t="s">
        <v>18</v>
      </c>
      <c r="BL3" t="s">
        <v>271</v>
      </c>
      <c r="BN3" s="33">
        <v>11</v>
      </c>
      <c r="BO3" s="33" t="s">
        <v>733</v>
      </c>
      <c r="BP3" s="3" t="s">
        <v>857</v>
      </c>
      <c r="BQ3" s="32">
        <v>110</v>
      </c>
      <c r="BS3" s="3" t="s">
        <v>860</v>
      </c>
      <c r="BT3" s="32">
        <v>215</v>
      </c>
      <c r="BW3" s="3" t="s">
        <v>857</v>
      </c>
      <c r="BX3" s="32">
        <v>110</v>
      </c>
      <c r="BZ3" s="33" t="s">
        <v>904</v>
      </c>
      <c r="CA3" s="33">
        <v>63592</v>
      </c>
      <c r="CC3" t="s">
        <v>876</v>
      </c>
      <c r="CE3" t="s">
        <v>735</v>
      </c>
      <c r="CF3" t="s">
        <v>872</v>
      </c>
      <c r="CJ3" t="s">
        <v>886</v>
      </c>
      <c r="CK3" t="s">
        <v>18</v>
      </c>
      <c r="CL3" s="3" t="s">
        <v>953</v>
      </c>
    </row>
    <row r="4" spans="1:90" x14ac:dyDescent="0.25">
      <c r="B4" t="s">
        <v>131</v>
      </c>
      <c r="C4" t="s">
        <v>440</v>
      </c>
      <c r="D4" t="s">
        <v>162</v>
      </c>
      <c r="E4" t="s">
        <v>137</v>
      </c>
      <c r="F4" t="s">
        <v>139</v>
      </c>
      <c r="G4" t="s">
        <v>184</v>
      </c>
      <c r="H4" s="6" t="s">
        <v>184</v>
      </c>
      <c r="I4" s="6"/>
      <c r="J4" s="12"/>
      <c r="K4" t="s">
        <v>162</v>
      </c>
      <c r="L4" t="s">
        <v>158</v>
      </c>
      <c r="M4" t="s">
        <v>162</v>
      </c>
      <c r="N4" t="s">
        <v>185</v>
      </c>
      <c r="O4" t="s">
        <v>186</v>
      </c>
      <c r="Q4" t="s">
        <v>187</v>
      </c>
      <c r="R4" t="s">
        <v>188</v>
      </c>
      <c r="S4" t="s">
        <v>156</v>
      </c>
      <c r="T4" t="s">
        <v>22</v>
      </c>
      <c r="U4" t="s">
        <v>189</v>
      </c>
      <c r="V4" s="36" t="s">
        <v>553</v>
      </c>
      <c r="W4" t="s">
        <v>190</v>
      </c>
      <c r="Y4" t="s">
        <v>900</v>
      </c>
      <c r="Z4" t="s">
        <v>177</v>
      </c>
      <c r="AB4" s="398" t="s">
        <v>923</v>
      </c>
      <c r="AC4" s="398" t="s">
        <v>927</v>
      </c>
      <c r="AD4" s="398" t="s">
        <v>936</v>
      </c>
      <c r="AF4" s="398" t="s">
        <v>919</v>
      </c>
      <c r="AJ4" t="s">
        <v>140</v>
      </c>
      <c r="AK4" t="s">
        <v>191</v>
      </c>
      <c r="AL4" t="s">
        <v>192</v>
      </c>
      <c r="AM4" t="s">
        <v>511</v>
      </c>
      <c r="AN4" t="s">
        <v>193</v>
      </c>
      <c r="AO4" t="s">
        <v>116</v>
      </c>
      <c r="AQ4" t="s">
        <v>194</v>
      </c>
      <c r="AR4" t="s">
        <v>195</v>
      </c>
      <c r="AS4" s="21" t="s">
        <v>486</v>
      </c>
      <c r="AT4" s="21" t="s">
        <v>489</v>
      </c>
      <c r="AU4" s="6" t="s">
        <v>14</v>
      </c>
      <c r="AV4" s="7" t="s">
        <v>811</v>
      </c>
      <c r="AW4" s="33" t="s">
        <v>211</v>
      </c>
      <c r="AX4" t="s">
        <v>24</v>
      </c>
      <c r="AY4" s="13" t="s">
        <v>25</v>
      </c>
      <c r="AZ4" t="s">
        <v>26</v>
      </c>
      <c r="BA4" t="s">
        <v>398</v>
      </c>
      <c r="BC4" t="s">
        <v>445</v>
      </c>
      <c r="BD4" t="s">
        <v>446</v>
      </c>
      <c r="BG4" s="21" t="s">
        <v>497</v>
      </c>
      <c r="BL4" t="s">
        <v>8</v>
      </c>
      <c r="BN4" s="33">
        <v>12</v>
      </c>
      <c r="BO4" s="33" t="s">
        <v>850</v>
      </c>
      <c r="BP4" s="3" t="s">
        <v>858</v>
      </c>
      <c r="BQ4" s="32">
        <v>115</v>
      </c>
      <c r="BS4" s="3" t="s">
        <v>861</v>
      </c>
      <c r="BT4" s="32">
        <v>220</v>
      </c>
      <c r="BW4" s="3" t="s">
        <v>858</v>
      </c>
      <c r="BX4" s="32">
        <v>115</v>
      </c>
      <c r="BZ4" s="33" t="s">
        <v>941</v>
      </c>
      <c r="CA4" s="33">
        <v>67878</v>
      </c>
      <c r="CC4" t="s">
        <v>140</v>
      </c>
      <c r="CF4" t="s">
        <v>878</v>
      </c>
      <c r="CL4" s="3" t="s">
        <v>954</v>
      </c>
    </row>
    <row r="5" spans="1:90" x14ac:dyDescent="0.25">
      <c r="B5" t="s">
        <v>128</v>
      </c>
      <c r="D5" t="s">
        <v>200</v>
      </c>
      <c r="E5" t="s">
        <v>140</v>
      </c>
      <c r="F5" t="s">
        <v>198</v>
      </c>
      <c r="G5" t="s">
        <v>199</v>
      </c>
      <c r="H5" s="8" t="s">
        <v>199</v>
      </c>
      <c r="I5" s="31"/>
      <c r="J5" s="12"/>
      <c r="K5" t="s">
        <v>200</v>
      </c>
      <c r="L5" t="s">
        <v>201</v>
      </c>
      <c r="M5" t="s">
        <v>200</v>
      </c>
      <c r="N5" t="s">
        <v>202</v>
      </c>
      <c r="O5" t="s">
        <v>140</v>
      </c>
      <c r="Q5" t="s">
        <v>203</v>
      </c>
      <c r="R5" t="s">
        <v>204</v>
      </c>
      <c r="S5" t="s">
        <v>205</v>
      </c>
      <c r="T5" s="33" t="s">
        <v>704</v>
      </c>
      <c r="W5" t="s">
        <v>184</v>
      </c>
      <c r="Y5" t="s">
        <v>425</v>
      </c>
      <c r="Z5" t="s">
        <v>707</v>
      </c>
      <c r="AB5" s="398" t="s">
        <v>924</v>
      </c>
      <c r="AC5" s="398" t="s">
        <v>928</v>
      </c>
      <c r="AD5" s="398" t="s">
        <v>937</v>
      </c>
      <c r="AE5" s="36"/>
      <c r="AF5" s="398" t="s">
        <v>920</v>
      </c>
      <c r="AK5" t="s">
        <v>206</v>
      </c>
      <c r="AL5" t="s">
        <v>207</v>
      </c>
      <c r="AN5" t="s">
        <v>208</v>
      </c>
      <c r="AR5" t="s">
        <v>209</v>
      </c>
      <c r="AT5" s="21" t="s">
        <v>490</v>
      </c>
      <c r="AU5" s="6" t="s">
        <v>196</v>
      </c>
      <c r="AV5" t="s">
        <v>812</v>
      </c>
      <c r="AW5" s="33" t="s">
        <v>222</v>
      </c>
      <c r="AX5" t="s">
        <v>29</v>
      </c>
      <c r="AY5" s="13" t="s">
        <v>30</v>
      </c>
      <c r="AZ5" t="s">
        <v>31</v>
      </c>
      <c r="BA5" t="s">
        <v>399</v>
      </c>
      <c r="BC5" t="s">
        <v>11</v>
      </c>
      <c r="BD5" t="s">
        <v>447</v>
      </c>
      <c r="BG5" s="21" t="s">
        <v>498</v>
      </c>
      <c r="BN5" s="33">
        <v>20</v>
      </c>
      <c r="BO5" s="33" t="s">
        <v>851</v>
      </c>
      <c r="BR5" s="33"/>
      <c r="BS5" s="3" t="s">
        <v>862</v>
      </c>
      <c r="BT5" s="32">
        <v>225</v>
      </c>
      <c r="BW5" s="3" t="s">
        <v>859</v>
      </c>
      <c r="BX5" s="32">
        <v>210</v>
      </c>
      <c r="BZ5" s="33" t="s">
        <v>910</v>
      </c>
      <c r="CA5" s="33">
        <v>82376</v>
      </c>
      <c r="CF5" t="s">
        <v>741</v>
      </c>
      <c r="CL5" s="3" t="s">
        <v>955</v>
      </c>
    </row>
    <row r="6" spans="1:90" x14ac:dyDescent="0.25">
      <c r="B6" t="s">
        <v>9</v>
      </c>
      <c r="D6" t="s">
        <v>205</v>
      </c>
      <c r="F6" t="s">
        <v>212</v>
      </c>
      <c r="G6" t="s">
        <v>213</v>
      </c>
      <c r="H6" s="6" t="s">
        <v>213</v>
      </c>
      <c r="I6" s="30"/>
      <c r="J6" s="12"/>
      <c r="K6" t="s">
        <v>205</v>
      </c>
      <c r="L6" t="s">
        <v>214</v>
      </c>
      <c r="M6" t="s">
        <v>205</v>
      </c>
      <c r="N6" t="s">
        <v>215</v>
      </c>
      <c r="R6" t="s">
        <v>216</v>
      </c>
      <c r="S6" t="s">
        <v>368</v>
      </c>
      <c r="T6" t="s">
        <v>32</v>
      </c>
      <c r="W6" t="s">
        <v>217</v>
      </c>
      <c r="Y6" t="s">
        <v>901</v>
      </c>
      <c r="Z6" t="s">
        <v>708</v>
      </c>
      <c r="AB6" s="33"/>
      <c r="AC6" s="398" t="s">
        <v>929</v>
      </c>
      <c r="AD6" s="398" t="s">
        <v>938</v>
      </c>
      <c r="AK6" t="s">
        <v>218</v>
      </c>
      <c r="AL6" t="s">
        <v>219</v>
      </c>
      <c r="AN6" t="s">
        <v>220</v>
      </c>
      <c r="AR6" t="s">
        <v>221</v>
      </c>
      <c r="AT6" s="21" t="s">
        <v>491</v>
      </c>
      <c r="AU6" s="8" t="s">
        <v>210</v>
      </c>
      <c r="AV6" t="s">
        <v>813</v>
      </c>
      <c r="AW6" s="34" t="s">
        <v>701</v>
      </c>
      <c r="AX6" t="s">
        <v>33</v>
      </c>
      <c r="AY6" s="13" t="s">
        <v>34</v>
      </c>
      <c r="AZ6" t="s">
        <v>35</v>
      </c>
      <c r="BA6" t="s">
        <v>400</v>
      </c>
      <c r="BC6" t="s">
        <v>448</v>
      </c>
      <c r="BD6" t="s">
        <v>449</v>
      </c>
      <c r="BG6" s="21" t="s">
        <v>499</v>
      </c>
      <c r="BN6" s="33">
        <v>21</v>
      </c>
      <c r="BO6" s="33" t="s">
        <v>808</v>
      </c>
      <c r="BR6" s="33"/>
      <c r="BS6" s="3" t="s">
        <v>912</v>
      </c>
      <c r="BT6" s="32">
        <v>240</v>
      </c>
      <c r="BW6" s="3" t="s">
        <v>860</v>
      </c>
      <c r="BX6" s="32">
        <v>215</v>
      </c>
      <c r="BZ6" t="s">
        <v>942</v>
      </c>
      <c r="CA6">
        <v>78697</v>
      </c>
      <c r="CF6" t="s">
        <v>879</v>
      </c>
      <c r="CL6" s="3" t="s">
        <v>956</v>
      </c>
    </row>
    <row r="7" spans="1:90" x14ac:dyDescent="0.25">
      <c r="B7" t="s">
        <v>129</v>
      </c>
      <c r="D7" t="s">
        <v>368</v>
      </c>
      <c r="F7" t="s">
        <v>140</v>
      </c>
      <c r="G7" t="s">
        <v>223</v>
      </c>
      <c r="H7" s="8" t="s">
        <v>223</v>
      </c>
      <c r="I7" s="31"/>
      <c r="J7" s="12"/>
      <c r="K7" t="s">
        <v>368</v>
      </c>
      <c r="L7" t="s">
        <v>224</v>
      </c>
      <c r="M7" t="s">
        <v>368</v>
      </c>
      <c r="N7" t="s">
        <v>225</v>
      </c>
      <c r="R7" t="s">
        <v>226</v>
      </c>
      <c r="S7" t="s">
        <v>200</v>
      </c>
      <c r="T7" t="s">
        <v>36</v>
      </c>
      <c r="W7" t="s">
        <v>948</v>
      </c>
      <c r="Y7" t="s">
        <v>902</v>
      </c>
      <c r="Z7" t="s">
        <v>709</v>
      </c>
      <c r="AB7" s="36"/>
      <c r="AC7" s="398" t="s">
        <v>930</v>
      </c>
      <c r="AD7" s="36"/>
      <c r="AE7" s="36"/>
      <c r="AF7" s="36"/>
      <c r="AK7" t="s">
        <v>228</v>
      </c>
      <c r="AL7" t="s">
        <v>229</v>
      </c>
      <c r="AN7" t="s">
        <v>230</v>
      </c>
      <c r="AR7" t="s">
        <v>231</v>
      </c>
      <c r="AU7" s="6" t="s">
        <v>50</v>
      </c>
      <c r="AW7" s="33" t="s">
        <v>242</v>
      </c>
      <c r="AX7" t="s">
        <v>38</v>
      </c>
      <c r="AY7" s="13" t="s">
        <v>39</v>
      </c>
      <c r="AZ7" t="s">
        <v>40</v>
      </c>
      <c r="BA7" t="s">
        <v>401</v>
      </c>
      <c r="BC7" t="s">
        <v>450</v>
      </c>
      <c r="BD7" t="s">
        <v>451</v>
      </c>
      <c r="BG7" s="21" t="s">
        <v>500</v>
      </c>
      <c r="BL7" s="44"/>
      <c r="BN7" s="33">
        <v>22</v>
      </c>
      <c r="BO7" s="33" t="s">
        <v>734</v>
      </c>
      <c r="BR7" s="33"/>
      <c r="BS7" s="3" t="s">
        <v>913</v>
      </c>
      <c r="BT7" s="32">
        <v>245</v>
      </c>
      <c r="BW7" s="3" t="s">
        <v>861</v>
      </c>
      <c r="BX7" s="32">
        <v>220</v>
      </c>
      <c r="BZ7" s="33" t="s">
        <v>866</v>
      </c>
      <c r="CA7" s="33">
        <v>37322</v>
      </c>
      <c r="CF7" t="s">
        <v>880</v>
      </c>
      <c r="CL7" s="3" t="s">
        <v>957</v>
      </c>
    </row>
    <row r="8" spans="1:90" x14ac:dyDescent="0.25">
      <c r="B8" t="s">
        <v>688</v>
      </c>
      <c r="D8" t="s">
        <v>234</v>
      </c>
      <c r="G8" t="s">
        <v>233</v>
      </c>
      <c r="H8" s="6" t="s">
        <v>233</v>
      </c>
      <c r="I8" s="30"/>
      <c r="J8" s="12"/>
      <c r="K8" t="s">
        <v>234</v>
      </c>
      <c r="L8" t="s">
        <v>235</v>
      </c>
      <c r="M8" t="s">
        <v>234</v>
      </c>
      <c r="N8" t="s">
        <v>186</v>
      </c>
      <c r="R8" t="s">
        <v>236</v>
      </c>
      <c r="S8" t="s">
        <v>158</v>
      </c>
      <c r="T8" t="s">
        <v>41</v>
      </c>
      <c r="W8" s="33" t="s">
        <v>227</v>
      </c>
      <c r="Z8" t="s">
        <v>710</v>
      </c>
      <c r="AB8" s="33"/>
      <c r="AC8" s="398" t="s">
        <v>931</v>
      </c>
      <c r="AK8" t="s">
        <v>238</v>
      </c>
      <c r="AL8" t="s">
        <v>239</v>
      </c>
      <c r="AN8" t="s">
        <v>240</v>
      </c>
      <c r="AR8" t="s">
        <v>241</v>
      </c>
      <c r="AU8" s="6" t="s">
        <v>232</v>
      </c>
      <c r="AW8" s="33" t="s">
        <v>250</v>
      </c>
      <c r="AX8" t="s">
        <v>93</v>
      </c>
      <c r="AY8" s="13" t="s">
        <v>43</v>
      </c>
      <c r="AZ8" t="s">
        <v>44</v>
      </c>
      <c r="BA8" t="s">
        <v>402</v>
      </c>
      <c r="BC8" t="s">
        <v>23</v>
      </c>
      <c r="BD8" t="s">
        <v>452</v>
      </c>
      <c r="BG8" s="21" t="s">
        <v>501</v>
      </c>
      <c r="BL8" s="45"/>
      <c r="BN8" s="33">
        <v>23</v>
      </c>
      <c r="BO8" s="33" t="s">
        <v>735</v>
      </c>
      <c r="BR8" s="33"/>
      <c r="BS8" s="3" t="s">
        <v>914</v>
      </c>
      <c r="BT8" s="32">
        <v>250</v>
      </c>
      <c r="BW8" s="3" t="s">
        <v>862</v>
      </c>
      <c r="BX8" s="32">
        <v>225</v>
      </c>
      <c r="CF8" t="s">
        <v>852</v>
      </c>
      <c r="CL8" s="3" t="s">
        <v>958</v>
      </c>
    </row>
    <row r="9" spans="1:90" x14ac:dyDescent="0.25">
      <c r="B9" t="s">
        <v>509</v>
      </c>
      <c r="D9" t="s">
        <v>244</v>
      </c>
      <c r="G9" t="s">
        <v>243</v>
      </c>
      <c r="H9" s="8" t="s">
        <v>243</v>
      </c>
      <c r="I9" s="31"/>
      <c r="J9" s="12"/>
      <c r="K9" t="s">
        <v>244</v>
      </c>
      <c r="L9" t="s">
        <v>245</v>
      </c>
      <c r="M9" t="s">
        <v>244</v>
      </c>
      <c r="N9" t="s">
        <v>246</v>
      </c>
      <c r="S9" t="s">
        <v>201</v>
      </c>
      <c r="T9" t="s">
        <v>793</v>
      </c>
      <c r="W9" s="33" t="s">
        <v>237</v>
      </c>
      <c r="Z9" t="s">
        <v>711</v>
      </c>
      <c r="AB9" s="33"/>
      <c r="AC9" s="398" t="s">
        <v>932</v>
      </c>
      <c r="AK9" t="s">
        <v>140</v>
      </c>
      <c r="AL9" t="s">
        <v>248</v>
      </c>
      <c r="AR9" t="s">
        <v>249</v>
      </c>
      <c r="AU9" s="6" t="s">
        <v>64</v>
      </c>
      <c r="AW9" s="33" t="s">
        <v>255</v>
      </c>
      <c r="AX9" t="s">
        <v>45</v>
      </c>
      <c r="AY9" s="13" t="s">
        <v>46</v>
      </c>
      <c r="AZ9" t="s">
        <v>47</v>
      </c>
      <c r="BA9" t="s">
        <v>403</v>
      </c>
      <c r="BC9" t="s">
        <v>37</v>
      </c>
      <c r="BD9" t="s">
        <v>453</v>
      </c>
      <c r="BG9" s="21" t="s">
        <v>502</v>
      </c>
      <c r="BL9" s="46"/>
      <c r="BN9">
        <v>25</v>
      </c>
      <c r="BO9" t="s">
        <v>741</v>
      </c>
      <c r="BR9" s="33"/>
      <c r="BW9" s="3" t="s">
        <v>912</v>
      </c>
      <c r="BX9" s="32">
        <v>240</v>
      </c>
      <c r="CL9" s="3" t="s">
        <v>959</v>
      </c>
    </row>
    <row r="10" spans="1:90" x14ac:dyDescent="0.25">
      <c r="D10" t="s">
        <v>251</v>
      </c>
      <c r="G10" t="s">
        <v>140</v>
      </c>
      <c r="H10" s="6" t="s">
        <v>140</v>
      </c>
      <c r="I10" s="30"/>
      <c r="J10" s="12"/>
      <c r="K10" t="s">
        <v>251</v>
      </c>
      <c r="L10" t="s">
        <v>252</v>
      </c>
      <c r="M10" t="s">
        <v>251</v>
      </c>
      <c r="N10" t="s">
        <v>140</v>
      </c>
      <c r="S10" t="s">
        <v>214</v>
      </c>
      <c r="T10" t="s">
        <v>915</v>
      </c>
      <c r="W10" s="33" t="s">
        <v>247</v>
      </c>
      <c r="Z10" t="s">
        <v>712</v>
      </c>
      <c r="AB10" s="33"/>
      <c r="AC10" s="398" t="s">
        <v>933</v>
      </c>
      <c r="AL10" t="s">
        <v>254</v>
      </c>
      <c r="AM10" s="1" t="s">
        <v>720</v>
      </c>
      <c r="AU10" s="8" t="s">
        <v>67</v>
      </c>
      <c r="AW10" s="33" t="s">
        <v>260</v>
      </c>
      <c r="AX10" t="s">
        <v>48</v>
      </c>
      <c r="AY10" s="13" t="s">
        <v>49</v>
      </c>
      <c r="AZ10" t="s">
        <v>50</v>
      </c>
      <c r="BA10" t="s">
        <v>404</v>
      </c>
      <c r="BC10" t="s">
        <v>454</v>
      </c>
      <c r="BD10" t="s">
        <v>455</v>
      </c>
      <c r="BG10" s="21" t="s">
        <v>503</v>
      </c>
      <c r="BL10" s="45"/>
      <c r="BN10">
        <v>26</v>
      </c>
      <c r="BO10" t="s">
        <v>853</v>
      </c>
      <c r="BR10" s="33"/>
      <c r="BW10" s="3" t="s">
        <v>913</v>
      </c>
      <c r="BX10" s="32">
        <v>245</v>
      </c>
      <c r="CL10" s="3" t="s">
        <v>960</v>
      </c>
    </row>
    <row r="11" spans="1:90" x14ac:dyDescent="0.25">
      <c r="D11" t="s">
        <v>256</v>
      </c>
      <c r="K11" t="s">
        <v>256</v>
      </c>
      <c r="L11" t="s">
        <v>257</v>
      </c>
      <c r="M11" t="s">
        <v>256</v>
      </c>
      <c r="S11" t="s">
        <v>234</v>
      </c>
      <c r="T11" t="s">
        <v>702</v>
      </c>
      <c r="W11" s="33" t="s">
        <v>253</v>
      </c>
      <c r="Z11" t="s">
        <v>713</v>
      </c>
      <c r="AB11" s="33"/>
      <c r="AL11" t="s">
        <v>140</v>
      </c>
      <c r="AM11" s="41" t="s">
        <v>721</v>
      </c>
      <c r="AU11" s="6" t="s">
        <v>78</v>
      </c>
      <c r="AW11" s="33" t="s">
        <v>264</v>
      </c>
      <c r="AX11" t="s">
        <v>51</v>
      </c>
      <c r="AY11" s="13" t="s">
        <v>52</v>
      </c>
      <c r="AZ11" t="s">
        <v>53</v>
      </c>
      <c r="BA11" t="s">
        <v>405</v>
      </c>
      <c r="BC11" t="s">
        <v>456</v>
      </c>
      <c r="BD11" t="s">
        <v>457</v>
      </c>
      <c r="BG11" s="21" t="s">
        <v>504</v>
      </c>
      <c r="BL11" s="46"/>
      <c r="BN11" s="33">
        <v>27</v>
      </c>
      <c r="BO11" s="33" t="s">
        <v>736</v>
      </c>
      <c r="BW11" s="3" t="s">
        <v>914</v>
      </c>
      <c r="BX11" s="32">
        <v>250</v>
      </c>
      <c r="CL11" s="3" t="s">
        <v>961</v>
      </c>
    </row>
    <row r="12" spans="1:90" x14ac:dyDescent="0.25">
      <c r="D12" t="s">
        <v>261</v>
      </c>
      <c r="K12" t="s">
        <v>261</v>
      </c>
      <c r="L12" t="s">
        <v>262</v>
      </c>
      <c r="M12" t="s">
        <v>261</v>
      </c>
      <c r="S12" t="s">
        <v>224</v>
      </c>
      <c r="T12" t="s">
        <v>940</v>
      </c>
      <c r="W12" s="33" t="s">
        <v>258</v>
      </c>
      <c r="AB12" s="33"/>
      <c r="AM12" s="42" t="s">
        <v>722</v>
      </c>
      <c r="AU12" s="8" t="s">
        <v>259</v>
      </c>
      <c r="AW12" s="33" t="s">
        <v>30</v>
      </c>
      <c r="AX12" t="s">
        <v>94</v>
      </c>
      <c r="AY12" s="13" t="s">
        <v>54</v>
      </c>
      <c r="AZ12" t="s">
        <v>55</v>
      </c>
      <c r="BA12" t="s">
        <v>406</v>
      </c>
      <c r="BC12" t="s">
        <v>458</v>
      </c>
      <c r="BD12" t="s">
        <v>459</v>
      </c>
      <c r="BG12" s="21" t="s">
        <v>505</v>
      </c>
      <c r="BL12" s="45"/>
      <c r="BM12" s="1"/>
      <c r="BN12" s="33">
        <v>28</v>
      </c>
      <c r="BO12" s="33" t="s">
        <v>852</v>
      </c>
      <c r="CL12" s="3" t="s">
        <v>140</v>
      </c>
    </row>
    <row r="13" spans="1:90" x14ac:dyDescent="0.25">
      <c r="D13" t="s">
        <v>186</v>
      </c>
      <c r="K13" t="s">
        <v>186</v>
      </c>
      <c r="L13" t="s">
        <v>265</v>
      </c>
      <c r="M13" t="s">
        <v>186</v>
      </c>
      <c r="S13" t="s">
        <v>244</v>
      </c>
      <c r="T13" t="s">
        <v>434</v>
      </c>
      <c r="W13" s="33" t="s">
        <v>263</v>
      </c>
      <c r="AB13" s="33"/>
      <c r="AM13" s="43" t="s">
        <v>723</v>
      </c>
      <c r="AU13" s="6" t="s">
        <v>83</v>
      </c>
      <c r="AW13" s="33" t="s">
        <v>34</v>
      </c>
      <c r="AX13" t="s">
        <v>56</v>
      </c>
      <c r="AY13" s="13" t="s">
        <v>57</v>
      </c>
      <c r="AZ13" t="s">
        <v>58</v>
      </c>
      <c r="BA13" t="s">
        <v>407</v>
      </c>
      <c r="BC13" t="s">
        <v>28</v>
      </c>
      <c r="BD13" t="s">
        <v>230</v>
      </c>
      <c r="BG13" s="21" t="s">
        <v>506</v>
      </c>
      <c r="BL13" s="46"/>
      <c r="BN13" s="33">
        <v>31</v>
      </c>
      <c r="BO13" s="33" t="s">
        <v>854</v>
      </c>
    </row>
    <row r="14" spans="1:90" x14ac:dyDescent="0.25">
      <c r="D14" t="s">
        <v>268</v>
      </c>
      <c r="K14" t="s">
        <v>268</v>
      </c>
      <c r="L14" t="s">
        <v>269</v>
      </c>
      <c r="M14" t="s">
        <v>268</v>
      </c>
      <c r="S14" t="s">
        <v>256</v>
      </c>
      <c r="T14" s="6" t="s">
        <v>761</v>
      </c>
      <c r="W14" s="33" t="s">
        <v>266</v>
      </c>
      <c r="AB14" s="33"/>
      <c r="AM14" s="41" t="s">
        <v>724</v>
      </c>
      <c r="AU14" s="8" t="s">
        <v>267</v>
      </c>
      <c r="AW14" s="33" t="s">
        <v>276</v>
      </c>
      <c r="AX14" t="s">
        <v>59</v>
      </c>
      <c r="AY14" s="13" t="s">
        <v>60</v>
      </c>
      <c r="AZ14" t="s">
        <v>61</v>
      </c>
      <c r="BA14" t="s">
        <v>408</v>
      </c>
      <c r="BC14" t="s">
        <v>460</v>
      </c>
      <c r="BD14" t="s">
        <v>461</v>
      </c>
      <c r="BG14" s="21" t="s">
        <v>507</v>
      </c>
      <c r="BL14" s="45"/>
      <c r="BN14" s="33">
        <v>32</v>
      </c>
      <c r="BO14" s="33" t="s">
        <v>737</v>
      </c>
    </row>
    <row r="15" spans="1:90" x14ac:dyDescent="0.25">
      <c r="D15" t="s">
        <v>272</v>
      </c>
      <c r="K15" t="s">
        <v>272</v>
      </c>
      <c r="L15" t="s">
        <v>273</v>
      </c>
      <c r="M15" t="s">
        <v>272</v>
      </c>
      <c r="S15" t="s">
        <v>261</v>
      </c>
      <c r="T15" t="s">
        <v>945</v>
      </c>
      <c r="W15" s="33" t="s">
        <v>270</v>
      </c>
      <c r="AB15" s="33"/>
      <c r="AU15" s="8" t="s">
        <v>275</v>
      </c>
      <c r="AW15" s="33" t="s">
        <v>39</v>
      </c>
      <c r="AX15" t="s">
        <v>62</v>
      </c>
      <c r="AY15" s="13" t="s">
        <v>63</v>
      </c>
      <c r="AZ15" t="s">
        <v>64</v>
      </c>
      <c r="BC15" t="s">
        <v>42</v>
      </c>
      <c r="BD15" t="s">
        <v>462</v>
      </c>
      <c r="BL15" s="46"/>
      <c r="BN15" s="33">
        <v>41</v>
      </c>
      <c r="BO15" s="33" t="s">
        <v>855</v>
      </c>
    </row>
    <row r="16" spans="1:90" x14ac:dyDescent="0.25">
      <c r="D16" t="s">
        <v>277</v>
      </c>
      <c r="K16" t="s">
        <v>277</v>
      </c>
      <c r="L16" t="s">
        <v>278</v>
      </c>
      <c r="M16" t="s">
        <v>277</v>
      </c>
      <c r="S16" t="s">
        <v>235</v>
      </c>
      <c r="T16" t="s">
        <v>946</v>
      </c>
      <c r="W16" s="33" t="s">
        <v>274</v>
      </c>
      <c r="AB16" s="33"/>
      <c r="AM16" s="1" t="s">
        <v>743</v>
      </c>
      <c r="AU16" s="10" t="s">
        <v>280</v>
      </c>
      <c r="AW16" s="33" t="s">
        <v>283</v>
      </c>
      <c r="AX16" t="s">
        <v>65</v>
      </c>
      <c r="AY16" s="13" t="s">
        <v>66</v>
      </c>
      <c r="AZ16" t="s">
        <v>67</v>
      </c>
      <c r="BC16" t="s">
        <v>463</v>
      </c>
      <c r="BD16" t="s">
        <v>464</v>
      </c>
      <c r="BL16" s="45"/>
    </row>
    <row r="17" spans="4:64" x14ac:dyDescent="0.25">
      <c r="D17" t="s">
        <v>281</v>
      </c>
      <c r="K17" t="s">
        <v>281</v>
      </c>
      <c r="L17" t="s">
        <v>140</v>
      </c>
      <c r="M17" t="s">
        <v>281</v>
      </c>
      <c r="S17" t="s">
        <v>251</v>
      </c>
      <c r="W17" s="33" t="s">
        <v>279</v>
      </c>
      <c r="AM17" t="s">
        <v>742</v>
      </c>
      <c r="AU17" s="10" t="s">
        <v>282</v>
      </c>
      <c r="AW17" s="33" t="s">
        <v>285</v>
      </c>
      <c r="AX17" t="s">
        <v>68</v>
      </c>
      <c r="AY17" s="13" t="s">
        <v>69</v>
      </c>
      <c r="AZ17" t="s">
        <v>70</v>
      </c>
      <c r="BL17" s="46"/>
    </row>
    <row r="18" spans="4:64" x14ac:dyDescent="0.25">
      <c r="D18" t="s">
        <v>284</v>
      </c>
      <c r="K18" t="s">
        <v>284</v>
      </c>
      <c r="M18" t="s">
        <v>284</v>
      </c>
      <c r="S18" t="s">
        <v>245</v>
      </c>
      <c r="W18" s="33" t="s">
        <v>172</v>
      </c>
      <c r="AM18" t="s">
        <v>15</v>
      </c>
      <c r="AU18" s="11" t="s">
        <v>31</v>
      </c>
      <c r="AW18" s="33" t="s">
        <v>287</v>
      </c>
      <c r="AX18" t="s">
        <v>71</v>
      </c>
      <c r="AY18" s="13" t="s">
        <v>72</v>
      </c>
      <c r="AZ18" t="s">
        <v>73</v>
      </c>
      <c r="BL18" s="45"/>
    </row>
    <row r="19" spans="4:64" x14ac:dyDescent="0.25">
      <c r="D19" t="s">
        <v>158</v>
      </c>
      <c r="K19" t="s">
        <v>140</v>
      </c>
      <c r="M19" t="s">
        <v>140</v>
      </c>
      <c r="S19" t="s">
        <v>252</v>
      </c>
      <c r="W19" s="33" t="s">
        <v>421</v>
      </c>
      <c r="AM19" s="1" t="s">
        <v>744</v>
      </c>
      <c r="AU19" s="10" t="s">
        <v>286</v>
      </c>
      <c r="AW19" s="33" t="s">
        <v>43</v>
      </c>
      <c r="AX19" t="s">
        <v>95</v>
      </c>
      <c r="AY19" s="13" t="s">
        <v>74</v>
      </c>
      <c r="AZ19" t="s">
        <v>75</v>
      </c>
      <c r="BL19" s="46"/>
    </row>
    <row r="20" spans="4:64" x14ac:dyDescent="0.25">
      <c r="D20" t="s">
        <v>201</v>
      </c>
      <c r="S20" t="s">
        <v>186</v>
      </c>
      <c r="W20" s="33" t="s">
        <v>233</v>
      </c>
      <c r="AM20" t="s">
        <v>16</v>
      </c>
      <c r="AU20" s="11" t="s">
        <v>289</v>
      </c>
      <c r="AW20" s="33" t="s">
        <v>49</v>
      </c>
      <c r="AX20" t="s">
        <v>76</v>
      </c>
      <c r="AY20" s="13" t="s">
        <v>77</v>
      </c>
      <c r="AZ20" t="s">
        <v>78</v>
      </c>
      <c r="BL20" s="45"/>
    </row>
    <row r="21" spans="4:64" x14ac:dyDescent="0.25">
      <c r="D21" t="s">
        <v>214</v>
      </c>
      <c r="S21" t="s">
        <v>268</v>
      </c>
      <c r="W21" s="33" t="s">
        <v>243</v>
      </c>
      <c r="AU21" s="10" t="s">
        <v>35</v>
      </c>
      <c r="AW21" s="33" t="s">
        <v>52</v>
      </c>
      <c r="AX21" t="s">
        <v>79</v>
      </c>
      <c r="AY21" s="2"/>
      <c r="AZ21" t="s">
        <v>80</v>
      </c>
      <c r="BL21" s="46"/>
    </row>
    <row r="22" spans="4:64" x14ac:dyDescent="0.25">
      <c r="D22" t="s">
        <v>224</v>
      </c>
      <c r="S22" t="s">
        <v>257</v>
      </c>
      <c r="W22" s="33" t="s">
        <v>288</v>
      </c>
      <c r="AU22" s="11" t="s">
        <v>290</v>
      </c>
      <c r="AW22" s="33" t="s">
        <v>292</v>
      </c>
      <c r="AX22" t="s">
        <v>77</v>
      </c>
      <c r="AY22" s="2"/>
      <c r="AZ22" t="s">
        <v>81</v>
      </c>
      <c r="BL22" s="45"/>
    </row>
    <row r="23" spans="4:64" x14ac:dyDescent="0.25">
      <c r="D23" t="s">
        <v>235</v>
      </c>
      <c r="S23" t="s">
        <v>272</v>
      </c>
      <c r="AJ23" s="1" t="s">
        <v>746</v>
      </c>
      <c r="AM23" s="1"/>
      <c r="AU23" s="10" t="s">
        <v>291</v>
      </c>
      <c r="AW23" s="33" t="s">
        <v>294</v>
      </c>
      <c r="AZ23" t="s">
        <v>82</v>
      </c>
      <c r="BL23" s="46"/>
    </row>
    <row r="24" spans="4:64" x14ac:dyDescent="0.25">
      <c r="D24" t="s">
        <v>245</v>
      </c>
      <c r="S24" t="s">
        <v>262</v>
      </c>
      <c r="AJ24">
        <v>37153</v>
      </c>
      <c r="AK24" t="s">
        <v>747</v>
      </c>
      <c r="AU24" s="10" t="s">
        <v>293</v>
      </c>
      <c r="AW24" s="33" t="s">
        <v>296</v>
      </c>
      <c r="AZ24" t="s">
        <v>83</v>
      </c>
      <c r="BL24" s="45"/>
    </row>
    <row r="25" spans="4:64" x14ac:dyDescent="0.25">
      <c r="D25" t="s">
        <v>252</v>
      </c>
      <c r="S25" t="s">
        <v>265</v>
      </c>
      <c r="AJ25">
        <v>63592</v>
      </c>
      <c r="AK25" t="s">
        <v>904</v>
      </c>
      <c r="AU25" s="11" t="s">
        <v>295</v>
      </c>
      <c r="AW25" s="33" t="s">
        <v>298</v>
      </c>
      <c r="AZ25" t="s">
        <v>84</v>
      </c>
      <c r="BL25" s="46"/>
    </row>
    <row r="26" spans="4:64" x14ac:dyDescent="0.25">
      <c r="D26" t="s">
        <v>257</v>
      </c>
      <c r="S26" t="s">
        <v>277</v>
      </c>
      <c r="AJ26">
        <v>57426</v>
      </c>
      <c r="AK26" t="s">
        <v>748</v>
      </c>
      <c r="AU26" s="11" t="s">
        <v>297</v>
      </c>
      <c r="AW26" s="33" t="s">
        <v>300</v>
      </c>
      <c r="AZ26" t="s">
        <v>85</v>
      </c>
      <c r="BL26" s="45"/>
    </row>
    <row r="27" spans="4:64" x14ac:dyDescent="0.25">
      <c r="D27" t="s">
        <v>262</v>
      </c>
      <c r="S27" t="s">
        <v>281</v>
      </c>
      <c r="AJ27">
        <v>82376</v>
      </c>
      <c r="AK27" t="s">
        <v>910</v>
      </c>
      <c r="AU27" s="11" t="s">
        <v>299</v>
      </c>
      <c r="AW27" s="33" t="s">
        <v>57</v>
      </c>
      <c r="AZ27" t="s">
        <v>86</v>
      </c>
      <c r="BL27" s="46"/>
    </row>
    <row r="28" spans="4:64" x14ac:dyDescent="0.25">
      <c r="D28" t="s">
        <v>265</v>
      </c>
      <c r="S28" t="s">
        <v>269</v>
      </c>
      <c r="AU28" s="10" t="s">
        <v>301</v>
      </c>
      <c r="AW28" s="33" t="s">
        <v>303</v>
      </c>
      <c r="AZ28" t="s">
        <v>87</v>
      </c>
      <c r="BL28" s="45"/>
    </row>
    <row r="29" spans="4:64" x14ac:dyDescent="0.25">
      <c r="D29" t="s">
        <v>269</v>
      </c>
      <c r="S29" t="s">
        <v>273</v>
      </c>
      <c r="AU29" s="10" t="s">
        <v>302</v>
      </c>
      <c r="AW29" s="33" t="s">
        <v>60</v>
      </c>
      <c r="AZ29" t="s">
        <v>88</v>
      </c>
    </row>
    <row r="30" spans="4:64" x14ac:dyDescent="0.25">
      <c r="D30" t="s">
        <v>273</v>
      </c>
      <c r="S30" t="s">
        <v>278</v>
      </c>
      <c r="AU30" s="11" t="s">
        <v>304</v>
      </c>
      <c r="AW30" s="33" t="s">
        <v>63</v>
      </c>
      <c r="AZ30" t="s">
        <v>89</v>
      </c>
    </row>
    <row r="31" spans="4:64" x14ac:dyDescent="0.25">
      <c r="D31" t="s">
        <v>278</v>
      </c>
      <c r="S31" t="s">
        <v>284</v>
      </c>
      <c r="AU31" s="10" t="s">
        <v>305</v>
      </c>
      <c r="AW31" s="33" t="s">
        <v>306</v>
      </c>
      <c r="AZ31" t="s">
        <v>90</v>
      </c>
    </row>
    <row r="32" spans="4:64" x14ac:dyDescent="0.25">
      <c r="D32" t="s">
        <v>140</v>
      </c>
      <c r="S32" t="s">
        <v>140</v>
      </c>
      <c r="AU32" s="11" t="s">
        <v>44</v>
      </c>
      <c r="AW32" s="33" t="s">
        <v>307</v>
      </c>
      <c r="AZ32" t="s">
        <v>77</v>
      </c>
    </row>
    <row r="33" spans="47:49" x14ac:dyDescent="0.25">
      <c r="AU33" s="10" t="s">
        <v>47</v>
      </c>
      <c r="AW33" s="33" t="s">
        <v>66</v>
      </c>
    </row>
    <row r="34" spans="47:49" x14ac:dyDescent="0.25">
      <c r="AU34" s="11" t="s">
        <v>308</v>
      </c>
      <c r="AW34" s="33" t="s">
        <v>310</v>
      </c>
    </row>
    <row r="35" spans="47:49" x14ac:dyDescent="0.25">
      <c r="AU35" s="11" t="s">
        <v>309</v>
      </c>
      <c r="AW35" s="33" t="s">
        <v>69</v>
      </c>
    </row>
    <row r="36" spans="47:49" x14ac:dyDescent="0.25">
      <c r="AU36" s="11" t="s">
        <v>311</v>
      </c>
      <c r="AW36" s="33" t="s">
        <v>313</v>
      </c>
    </row>
    <row r="37" spans="47:49" x14ac:dyDescent="0.25">
      <c r="AU37" s="10" t="s">
        <v>312</v>
      </c>
      <c r="AW37" s="33" t="s">
        <v>315</v>
      </c>
    </row>
    <row r="38" spans="47:49" x14ac:dyDescent="0.25">
      <c r="AU38" s="11" t="s">
        <v>314</v>
      </c>
      <c r="AW38" s="33" t="s">
        <v>316</v>
      </c>
    </row>
    <row r="39" spans="47:49" x14ac:dyDescent="0.25">
      <c r="AU39" s="11" t="s">
        <v>58</v>
      </c>
      <c r="AW39" s="33" t="s">
        <v>318</v>
      </c>
    </row>
    <row r="40" spans="47:49" x14ac:dyDescent="0.25">
      <c r="AU40" s="10" t="s">
        <v>317</v>
      </c>
      <c r="AW40" s="33" t="s">
        <v>74</v>
      </c>
    </row>
    <row r="41" spans="47:49" x14ac:dyDescent="0.25">
      <c r="AU41" s="11" t="s">
        <v>319</v>
      </c>
    </row>
    <row r="42" spans="47:49" x14ac:dyDescent="0.25">
      <c r="AU42" s="11" t="s">
        <v>320</v>
      </c>
    </row>
    <row r="43" spans="47:49" x14ac:dyDescent="0.25">
      <c r="AU43" s="10" t="s">
        <v>61</v>
      </c>
    </row>
    <row r="44" spans="47:49" x14ac:dyDescent="0.25">
      <c r="AU44" s="11" t="s">
        <v>321</v>
      </c>
    </row>
    <row r="45" spans="47:49" x14ac:dyDescent="0.25">
      <c r="AU45" s="10" t="s">
        <v>322</v>
      </c>
    </row>
    <row r="46" spans="47:49" x14ac:dyDescent="0.25">
      <c r="AU46" s="11" t="s">
        <v>323</v>
      </c>
    </row>
    <row r="47" spans="47:49" x14ac:dyDescent="0.25">
      <c r="AU47" s="10" t="s">
        <v>324</v>
      </c>
    </row>
    <row r="48" spans="47:49" x14ac:dyDescent="0.25">
      <c r="AU48" s="11" t="s">
        <v>325</v>
      </c>
    </row>
    <row r="49" spans="47:47" x14ac:dyDescent="0.25">
      <c r="AU49" s="11" t="s">
        <v>326</v>
      </c>
    </row>
    <row r="50" spans="47:47" x14ac:dyDescent="0.25">
      <c r="AU50" s="10" t="s">
        <v>327</v>
      </c>
    </row>
    <row r="51" spans="47:47" x14ac:dyDescent="0.25">
      <c r="AU51" s="10" t="s">
        <v>328</v>
      </c>
    </row>
    <row r="52" spans="47:47" x14ac:dyDescent="0.25">
      <c r="AU52" s="10" t="s">
        <v>329</v>
      </c>
    </row>
    <row r="53" spans="47:47" x14ac:dyDescent="0.25">
      <c r="AU53" s="11" t="s">
        <v>330</v>
      </c>
    </row>
    <row r="54" spans="47:47" x14ac:dyDescent="0.25">
      <c r="AU54" s="11" t="s">
        <v>331</v>
      </c>
    </row>
    <row r="55" spans="47:47" x14ac:dyDescent="0.25">
      <c r="AU55" s="11" t="s">
        <v>332</v>
      </c>
    </row>
    <row r="56" spans="47:47" x14ac:dyDescent="0.25">
      <c r="AU56" s="10" t="s">
        <v>333</v>
      </c>
    </row>
    <row r="57" spans="47:47" x14ac:dyDescent="0.25">
      <c r="AU57" s="11" t="s">
        <v>334</v>
      </c>
    </row>
    <row r="58" spans="47:47" x14ac:dyDescent="0.25">
      <c r="AU58" s="10" t="s">
        <v>335</v>
      </c>
    </row>
    <row r="59" spans="47:47" x14ac:dyDescent="0.25">
      <c r="AU59" s="11" t="s">
        <v>336</v>
      </c>
    </row>
    <row r="60" spans="47:47" x14ac:dyDescent="0.25">
      <c r="AU60" s="10" t="s">
        <v>75</v>
      </c>
    </row>
    <row r="61" spans="47:47" x14ac:dyDescent="0.25">
      <c r="AU61" s="11" t="s">
        <v>337</v>
      </c>
    </row>
    <row r="62" spans="47:47" x14ac:dyDescent="0.25">
      <c r="AU62" s="11" t="s">
        <v>338</v>
      </c>
    </row>
    <row r="63" spans="47:47" x14ac:dyDescent="0.25">
      <c r="AU63" s="11" t="s">
        <v>339</v>
      </c>
    </row>
    <row r="64" spans="47:47" x14ac:dyDescent="0.25">
      <c r="AU64" s="10" t="s">
        <v>340</v>
      </c>
    </row>
    <row r="65" spans="47:47" x14ac:dyDescent="0.25">
      <c r="AU65" s="11" t="s">
        <v>341</v>
      </c>
    </row>
    <row r="66" spans="47:47" x14ac:dyDescent="0.25">
      <c r="AU66" s="10" t="s">
        <v>342</v>
      </c>
    </row>
    <row r="67" spans="47:47" x14ac:dyDescent="0.25">
      <c r="AU67" s="11" t="s">
        <v>80</v>
      </c>
    </row>
    <row r="68" spans="47:47" x14ac:dyDescent="0.25">
      <c r="AU68" s="10" t="s">
        <v>343</v>
      </c>
    </row>
    <row r="69" spans="47:47" x14ac:dyDescent="0.25">
      <c r="AU69" s="10" t="s">
        <v>344</v>
      </c>
    </row>
    <row r="70" spans="47:47" x14ac:dyDescent="0.25">
      <c r="AU70" s="10" t="s">
        <v>345</v>
      </c>
    </row>
    <row r="71" spans="47:47" x14ac:dyDescent="0.25">
      <c r="AU71" s="11" t="s">
        <v>346</v>
      </c>
    </row>
    <row r="72" spans="47:47" x14ac:dyDescent="0.25">
      <c r="AU72" s="11" t="s">
        <v>347</v>
      </c>
    </row>
    <row r="73" spans="47:47" x14ac:dyDescent="0.25">
      <c r="AU73" s="10" t="s">
        <v>348</v>
      </c>
    </row>
    <row r="74" spans="47:47" x14ac:dyDescent="0.25">
      <c r="AU74" s="11" t="s">
        <v>349</v>
      </c>
    </row>
    <row r="75" spans="47:47" x14ac:dyDescent="0.25">
      <c r="AU75" s="11" t="s">
        <v>350</v>
      </c>
    </row>
    <row r="76" spans="47:47" x14ac:dyDescent="0.25">
      <c r="AU76" s="10" t="s">
        <v>351</v>
      </c>
    </row>
    <row r="77" spans="47:47" x14ac:dyDescent="0.25">
      <c r="AU77" s="10" t="s">
        <v>352</v>
      </c>
    </row>
    <row r="78" spans="47:47" x14ac:dyDescent="0.25">
      <c r="AU78" s="10" t="s">
        <v>353</v>
      </c>
    </row>
    <row r="79" spans="47:47" x14ac:dyDescent="0.25">
      <c r="AU79" s="10" t="s">
        <v>354</v>
      </c>
    </row>
    <row r="80" spans="47:47" x14ac:dyDescent="0.25">
      <c r="AU80" s="10" t="s">
        <v>355</v>
      </c>
    </row>
    <row r="81" spans="47:47" x14ac:dyDescent="0.25">
      <c r="AU81" s="10" t="s">
        <v>356</v>
      </c>
    </row>
    <row r="82" spans="47:47" x14ac:dyDescent="0.25">
      <c r="AU82" s="10" t="s">
        <v>728</v>
      </c>
    </row>
    <row r="83" spans="47:47" x14ac:dyDescent="0.25">
      <c r="AU83" s="10" t="s">
        <v>357</v>
      </c>
    </row>
    <row r="84" spans="47:47" x14ac:dyDescent="0.25">
      <c r="AU84" s="11" t="s">
        <v>358</v>
      </c>
    </row>
    <row r="85" spans="47:47" x14ac:dyDescent="0.25">
      <c r="AU85" s="11" t="s">
        <v>359</v>
      </c>
    </row>
    <row r="86" spans="47:47" x14ac:dyDescent="0.25">
      <c r="AU86" s="10" t="s">
        <v>360</v>
      </c>
    </row>
    <row r="87" spans="47:47" x14ac:dyDescent="0.25">
      <c r="AU87" s="10" t="s">
        <v>361</v>
      </c>
    </row>
    <row r="88" spans="47:47" x14ac:dyDescent="0.25">
      <c r="AU88" s="11" t="s">
        <v>90</v>
      </c>
    </row>
    <row r="89" spans="47:47" x14ac:dyDescent="0.25">
      <c r="AU89" s="10" t="s">
        <v>362</v>
      </c>
    </row>
    <row r="90" spans="47:47" x14ac:dyDescent="0.25">
      <c r="AU90" s="11" t="s">
        <v>363</v>
      </c>
    </row>
    <row r="91" spans="47:47" x14ac:dyDescent="0.25">
      <c r="AU91" s="11" t="s">
        <v>364</v>
      </c>
    </row>
    <row r="92" spans="47:47" x14ac:dyDescent="0.25">
      <c r="AU92" s="10" t="s">
        <v>365</v>
      </c>
    </row>
    <row r="93" spans="47:47" x14ac:dyDescent="0.25">
      <c r="AU93" s="10" t="s">
        <v>366</v>
      </c>
    </row>
    <row r="94" spans="47:47" x14ac:dyDescent="0.25">
      <c r="AU94" s="10" t="s">
        <v>367</v>
      </c>
    </row>
    <row r="95" spans="47:47" x14ac:dyDescent="0.25">
      <c r="AU95" s="11"/>
    </row>
  </sheetData>
  <pageMargins left="0.7" right="0.7" top="0.75" bottom="0.75" header="0.3" footer="0.3"/>
  <pageSetup orientation="portrait" r:id="rId1"/>
  <tableParts count="3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49"/>
  <sheetViews>
    <sheetView workbookViewId="0">
      <selection activeCell="AE150" sqref="AE150"/>
    </sheetView>
  </sheetViews>
  <sheetFormatPr defaultRowHeight="15" x14ac:dyDescent="0.25"/>
  <cols>
    <col min="1" max="1" width="32.7109375" bestFit="1" customWidth="1"/>
    <col min="4" max="4" width="22.140625" bestFit="1" customWidth="1"/>
    <col min="9" max="9" width="19.140625" bestFit="1" customWidth="1"/>
    <col min="16" max="16" width="22.140625" bestFit="1" customWidth="1"/>
    <col min="21" max="21" width="19" bestFit="1" customWidth="1"/>
    <col min="22" max="22" width="5.5703125" style="21" customWidth="1"/>
    <col min="23" max="23" width="15.7109375" bestFit="1" customWidth="1"/>
    <col min="24" max="24" width="8.5703125" style="21" customWidth="1"/>
    <col min="25" max="25" width="19" bestFit="1" customWidth="1"/>
    <col min="27" max="27" width="33.28515625" style="21" bestFit="1" customWidth="1"/>
    <col min="28" max="28" width="9.140625" style="21"/>
    <col min="30" max="30" width="19.140625" bestFit="1" customWidth="1"/>
    <col min="31" max="31" width="28.28515625" bestFit="1" customWidth="1"/>
  </cols>
  <sheetData>
    <row r="1" spans="1:32" s="17" customFormat="1" ht="18.75" x14ac:dyDescent="0.3">
      <c r="A1" s="14" t="s">
        <v>418</v>
      </c>
      <c r="D1" s="16" t="s">
        <v>438</v>
      </c>
      <c r="E1" s="23"/>
      <c r="F1" s="23"/>
      <c r="V1" s="21"/>
      <c r="X1" s="21"/>
      <c r="AA1" s="1" t="s">
        <v>468</v>
      </c>
      <c r="AB1" s="1" t="s">
        <v>467</v>
      </c>
      <c r="AD1" s="1" t="s">
        <v>745</v>
      </c>
      <c r="AE1" s="1" t="s">
        <v>554</v>
      </c>
      <c r="AF1" s="1" t="s">
        <v>410</v>
      </c>
    </row>
    <row r="2" spans="1:32" x14ac:dyDescent="0.25">
      <c r="A2" s="19" t="s">
        <v>6</v>
      </c>
      <c r="B2" s="19" t="s">
        <v>410</v>
      </c>
      <c r="D2" s="23" t="s">
        <v>439</v>
      </c>
      <c r="E2" s="23" t="s">
        <v>410</v>
      </c>
      <c r="F2" s="22"/>
      <c r="AA2" s="21" t="s">
        <v>763</v>
      </c>
      <c r="AB2" s="21">
        <v>4760</v>
      </c>
      <c r="AE2" s="3" t="s">
        <v>369</v>
      </c>
      <c r="AF2" s="33">
        <v>101</v>
      </c>
    </row>
    <row r="3" spans="1:32" x14ac:dyDescent="0.25">
      <c r="A3" s="18" t="s">
        <v>141</v>
      </c>
      <c r="B3" s="18">
        <v>100</v>
      </c>
      <c r="D3" s="23" t="s">
        <v>141</v>
      </c>
      <c r="E3" s="23"/>
      <c r="F3" s="15" t="s">
        <v>17</v>
      </c>
      <c r="G3" s="22"/>
      <c r="H3" s="15" t="s">
        <v>22</v>
      </c>
      <c r="I3" s="22"/>
      <c r="J3" s="15" t="s">
        <v>32</v>
      </c>
      <c r="K3" s="22"/>
      <c r="L3" s="15" t="s">
        <v>36</v>
      </c>
      <c r="M3" s="22"/>
      <c r="N3" s="15" t="s">
        <v>41</v>
      </c>
      <c r="O3" s="22"/>
      <c r="P3" s="15" t="s">
        <v>142</v>
      </c>
      <c r="Q3" s="22"/>
      <c r="R3" s="15" t="s">
        <v>371</v>
      </c>
      <c r="U3" s="15" t="s">
        <v>133</v>
      </c>
      <c r="V3" s="1"/>
      <c r="W3" s="1" t="s">
        <v>134</v>
      </c>
      <c r="X3" s="1"/>
      <c r="Y3" s="1" t="s">
        <v>751</v>
      </c>
      <c r="AA3" s="21" t="s">
        <v>777</v>
      </c>
      <c r="AB3" s="21">
        <v>4245</v>
      </c>
      <c r="AE3" s="3" t="s">
        <v>189</v>
      </c>
      <c r="AF3" s="33">
        <v>102</v>
      </c>
    </row>
    <row r="4" spans="1:32" x14ac:dyDescent="0.25">
      <c r="A4" s="18" t="s">
        <v>17</v>
      </c>
      <c r="B4" s="18">
        <v>110</v>
      </c>
      <c r="D4" s="22" t="s">
        <v>369</v>
      </c>
      <c r="E4" s="22">
        <v>101</v>
      </c>
      <c r="F4" s="22" t="s">
        <v>419</v>
      </c>
      <c r="G4" s="22">
        <v>111</v>
      </c>
      <c r="H4" s="22" t="s">
        <v>163</v>
      </c>
      <c r="I4" s="22">
        <v>121</v>
      </c>
      <c r="J4" s="22" t="s">
        <v>422</v>
      </c>
      <c r="K4" s="22">
        <v>161</v>
      </c>
      <c r="L4" s="22" t="s">
        <v>705</v>
      </c>
      <c r="M4" s="22">
        <v>170</v>
      </c>
      <c r="N4" s="22" t="s">
        <v>429</v>
      </c>
      <c r="O4" s="22">
        <v>180</v>
      </c>
      <c r="P4" s="22" t="s">
        <v>917</v>
      </c>
      <c r="Q4" s="395">
        <v>186</v>
      </c>
      <c r="R4" s="22" t="s">
        <v>27</v>
      </c>
      <c r="S4" s="22">
        <v>197</v>
      </c>
      <c r="U4" s="22" t="s">
        <v>156</v>
      </c>
      <c r="V4" s="20">
        <v>298</v>
      </c>
      <c r="W4" t="s">
        <v>156</v>
      </c>
      <c r="X4" s="21">
        <v>298</v>
      </c>
      <c r="Y4" t="s">
        <v>156</v>
      </c>
      <c r="Z4">
        <v>298</v>
      </c>
      <c r="AA4" s="21" t="s">
        <v>778</v>
      </c>
      <c r="AB4" s="21">
        <v>4250</v>
      </c>
      <c r="AE4" s="3" t="s">
        <v>141</v>
      </c>
      <c r="AF4" s="33">
        <v>103</v>
      </c>
    </row>
    <row r="5" spans="1:32" x14ac:dyDescent="0.25">
      <c r="A5" s="18" t="s">
        <v>22</v>
      </c>
      <c r="B5" s="18">
        <v>120</v>
      </c>
      <c r="D5" s="22" t="s">
        <v>189</v>
      </c>
      <c r="E5" s="22">
        <v>102</v>
      </c>
      <c r="F5" s="22" t="s">
        <v>420</v>
      </c>
      <c r="G5" s="22">
        <v>112</v>
      </c>
      <c r="H5" s="22" t="s">
        <v>155</v>
      </c>
      <c r="I5" s="22">
        <v>122</v>
      </c>
      <c r="J5" s="22" t="s">
        <v>423</v>
      </c>
      <c r="K5" s="22">
        <v>162</v>
      </c>
      <c r="L5" s="22" t="s">
        <v>706</v>
      </c>
      <c r="M5" s="22">
        <v>171</v>
      </c>
      <c r="N5" s="22" t="s">
        <v>430</v>
      </c>
      <c r="O5" s="22">
        <v>181</v>
      </c>
      <c r="P5" s="22" t="s">
        <v>918</v>
      </c>
      <c r="Q5" s="395">
        <v>189</v>
      </c>
      <c r="U5" t="s">
        <v>173</v>
      </c>
      <c r="V5" s="21">
        <v>299</v>
      </c>
      <c r="W5" t="s">
        <v>173</v>
      </c>
      <c r="X5" s="21">
        <v>299</v>
      </c>
      <c r="Y5" t="s">
        <v>173</v>
      </c>
      <c r="Z5" s="21">
        <v>299</v>
      </c>
      <c r="AA5" s="21" t="s">
        <v>779</v>
      </c>
      <c r="AB5" s="21">
        <v>4270</v>
      </c>
      <c r="AE5" s="3" t="s">
        <v>419</v>
      </c>
      <c r="AF5" s="33">
        <v>111</v>
      </c>
    </row>
    <row r="6" spans="1:32" x14ac:dyDescent="0.25">
      <c r="A6" s="18" t="s">
        <v>704</v>
      </c>
      <c r="B6" s="18">
        <v>150</v>
      </c>
      <c r="D6" s="22" t="s">
        <v>141</v>
      </c>
      <c r="E6" s="22">
        <v>103</v>
      </c>
      <c r="F6" s="22"/>
      <c r="H6" s="22" t="s">
        <v>190</v>
      </c>
      <c r="I6" s="22">
        <v>123</v>
      </c>
      <c r="J6" s="22" t="s">
        <v>424</v>
      </c>
      <c r="K6" s="22">
        <v>163</v>
      </c>
      <c r="L6" s="22" t="s">
        <v>177</v>
      </c>
      <c r="M6" s="22">
        <v>172</v>
      </c>
      <c r="P6" s="22" t="s">
        <v>919</v>
      </c>
      <c r="Q6" s="395">
        <v>194</v>
      </c>
      <c r="U6" t="s">
        <v>162</v>
      </c>
      <c r="V6" s="21">
        <v>200</v>
      </c>
      <c r="W6" t="s">
        <v>158</v>
      </c>
      <c r="X6" s="21">
        <v>227</v>
      </c>
      <c r="Y6" t="s">
        <v>162</v>
      </c>
      <c r="Z6" s="21">
        <v>200</v>
      </c>
      <c r="AA6" s="21" t="s">
        <v>780</v>
      </c>
      <c r="AB6" s="21">
        <v>4275</v>
      </c>
      <c r="AE6" s="3" t="s">
        <v>420</v>
      </c>
      <c r="AF6" s="33">
        <v>112</v>
      </c>
    </row>
    <row r="7" spans="1:32" x14ac:dyDescent="0.25">
      <c r="A7" s="18" t="s">
        <v>32</v>
      </c>
      <c r="B7" s="18">
        <v>160</v>
      </c>
      <c r="D7" s="22"/>
      <c r="E7" s="22"/>
      <c r="F7" s="22"/>
      <c r="H7" s="22" t="s">
        <v>184</v>
      </c>
      <c r="I7" s="22">
        <v>124</v>
      </c>
      <c r="J7" s="22" t="s">
        <v>425</v>
      </c>
      <c r="K7" s="22">
        <v>164</v>
      </c>
      <c r="L7" s="22" t="s">
        <v>707</v>
      </c>
      <c r="M7" s="22">
        <v>173</v>
      </c>
      <c r="P7" s="22" t="s">
        <v>920</v>
      </c>
      <c r="Q7" s="395">
        <v>187</v>
      </c>
      <c r="R7" s="15" t="s">
        <v>762</v>
      </c>
      <c r="U7" t="s">
        <v>200</v>
      </c>
      <c r="V7" s="21">
        <v>224</v>
      </c>
      <c r="W7" t="s">
        <v>201</v>
      </c>
      <c r="X7" s="21">
        <v>229</v>
      </c>
      <c r="Y7" t="s">
        <v>200</v>
      </c>
      <c r="Z7" s="21">
        <v>224</v>
      </c>
      <c r="AA7" s="21" t="s">
        <v>781</v>
      </c>
      <c r="AB7" s="21">
        <v>4295</v>
      </c>
      <c r="AE7" s="3" t="s">
        <v>553</v>
      </c>
      <c r="AF7" s="33">
        <v>113</v>
      </c>
    </row>
    <row r="8" spans="1:32" x14ac:dyDescent="0.25">
      <c r="A8" s="18" t="s">
        <v>36</v>
      </c>
      <c r="B8" s="18">
        <v>170</v>
      </c>
      <c r="F8" s="22"/>
      <c r="H8" s="22" t="s">
        <v>217</v>
      </c>
      <c r="I8" s="22">
        <v>125</v>
      </c>
      <c r="J8" s="22"/>
      <c r="K8" s="22"/>
      <c r="L8" s="22" t="s">
        <v>708</v>
      </c>
      <c r="M8" s="22">
        <v>174</v>
      </c>
      <c r="P8" s="22" t="s">
        <v>921</v>
      </c>
      <c r="Q8" s="395">
        <v>190</v>
      </c>
      <c r="R8" s="22" t="s">
        <v>27</v>
      </c>
      <c r="U8" t="s">
        <v>205</v>
      </c>
      <c r="V8" s="21">
        <v>225</v>
      </c>
      <c r="W8" t="s">
        <v>214</v>
      </c>
      <c r="X8" s="21">
        <v>230</v>
      </c>
      <c r="Y8" t="s">
        <v>205</v>
      </c>
      <c r="Z8" s="21">
        <v>225</v>
      </c>
      <c r="AA8" s="21" t="s">
        <v>782</v>
      </c>
      <c r="AB8" s="21">
        <v>4300</v>
      </c>
      <c r="AE8" s="3" t="s">
        <v>163</v>
      </c>
      <c r="AF8" s="33">
        <v>121</v>
      </c>
    </row>
    <row r="9" spans="1:32" x14ac:dyDescent="0.25">
      <c r="A9" s="18" t="s">
        <v>41</v>
      </c>
      <c r="B9" s="18">
        <v>180</v>
      </c>
      <c r="F9" s="22"/>
      <c r="H9" s="22" t="s">
        <v>227</v>
      </c>
      <c r="I9" s="22">
        <v>126</v>
      </c>
      <c r="L9" s="22" t="s">
        <v>709</v>
      </c>
      <c r="M9" s="22">
        <v>175</v>
      </c>
      <c r="P9" s="22" t="s">
        <v>922</v>
      </c>
      <c r="Q9" s="395">
        <v>191</v>
      </c>
      <c r="U9" t="s">
        <v>368</v>
      </c>
      <c r="V9" s="21">
        <v>226</v>
      </c>
      <c r="W9" t="s">
        <v>224</v>
      </c>
      <c r="X9" s="21">
        <v>234</v>
      </c>
      <c r="Y9" t="s">
        <v>368</v>
      </c>
      <c r="Z9" s="21">
        <v>226</v>
      </c>
      <c r="AA9" s="21" t="s">
        <v>783</v>
      </c>
      <c r="AB9" s="21">
        <v>4320</v>
      </c>
      <c r="AE9" s="3" t="s">
        <v>155</v>
      </c>
      <c r="AF9" s="33">
        <v>122</v>
      </c>
    </row>
    <row r="10" spans="1:32" x14ac:dyDescent="0.25">
      <c r="A10" s="18" t="s">
        <v>793</v>
      </c>
      <c r="B10" s="395">
        <v>191</v>
      </c>
      <c r="D10" s="1" t="s">
        <v>738</v>
      </c>
      <c r="F10" s="22"/>
      <c r="H10" s="22" t="s">
        <v>237</v>
      </c>
      <c r="I10" s="22">
        <v>127</v>
      </c>
      <c r="L10" s="22" t="s">
        <v>710</v>
      </c>
      <c r="M10" s="22">
        <v>176</v>
      </c>
      <c r="P10" s="22" t="s">
        <v>923</v>
      </c>
      <c r="Q10" s="395">
        <v>192</v>
      </c>
      <c r="R10" s="1" t="s">
        <v>945</v>
      </c>
      <c r="U10" t="s">
        <v>234</v>
      </c>
      <c r="V10" s="21">
        <v>233</v>
      </c>
      <c r="W10" t="s">
        <v>235</v>
      </c>
      <c r="X10" s="21">
        <v>250</v>
      </c>
      <c r="Y10" t="s">
        <v>234</v>
      </c>
      <c r="Z10" s="21">
        <v>233</v>
      </c>
      <c r="AA10" s="21" t="s">
        <v>784</v>
      </c>
      <c r="AB10" s="21">
        <v>4665</v>
      </c>
      <c r="AE10" s="3" t="s">
        <v>190</v>
      </c>
      <c r="AF10" s="33">
        <v>123</v>
      </c>
    </row>
    <row r="11" spans="1:32" x14ac:dyDescent="0.25">
      <c r="A11" t="s">
        <v>915</v>
      </c>
      <c r="B11" s="396">
        <v>192</v>
      </c>
      <c r="D11" s="22" t="s">
        <v>2</v>
      </c>
      <c r="E11" s="22"/>
      <c r="F11" s="22"/>
      <c r="H11" s="22" t="s">
        <v>247</v>
      </c>
      <c r="I11" s="22">
        <v>128</v>
      </c>
      <c r="L11" s="22" t="s">
        <v>711</v>
      </c>
      <c r="M11" s="22">
        <v>177</v>
      </c>
      <c r="P11" s="22" t="s">
        <v>924</v>
      </c>
      <c r="Q11" s="395">
        <v>182</v>
      </c>
      <c r="R11" t="s">
        <v>945</v>
      </c>
      <c r="S11">
        <v>151</v>
      </c>
      <c r="U11" t="s">
        <v>244</v>
      </c>
      <c r="V11" s="21">
        <v>235</v>
      </c>
      <c r="W11" t="s">
        <v>245</v>
      </c>
      <c r="X11" s="21">
        <v>252</v>
      </c>
      <c r="Y11" t="s">
        <v>244</v>
      </c>
      <c r="Z11" s="21">
        <v>235</v>
      </c>
      <c r="AA11" s="21" t="s">
        <v>785</v>
      </c>
      <c r="AB11" s="21">
        <v>4345</v>
      </c>
      <c r="AE11" s="3" t="s">
        <v>184</v>
      </c>
      <c r="AF11" s="33">
        <v>124</v>
      </c>
    </row>
    <row r="12" spans="1:32" s="17" customFormat="1" x14ac:dyDescent="0.25">
      <c r="A12" s="18" t="s">
        <v>702</v>
      </c>
      <c r="B12" s="395">
        <v>193</v>
      </c>
      <c r="D12" s="17" t="s">
        <v>6</v>
      </c>
      <c r="F12" s="22"/>
      <c r="H12" s="22" t="s">
        <v>253</v>
      </c>
      <c r="I12" s="22">
        <v>130</v>
      </c>
      <c r="L12" s="22" t="s">
        <v>712</v>
      </c>
      <c r="M12" s="22">
        <v>178</v>
      </c>
      <c r="P12" s="22" t="s">
        <v>925</v>
      </c>
      <c r="Q12" s="395">
        <v>104</v>
      </c>
      <c r="U12" t="s">
        <v>251</v>
      </c>
      <c r="V12" s="21">
        <v>251</v>
      </c>
      <c r="W12" t="s">
        <v>252</v>
      </c>
      <c r="X12" s="21">
        <v>254</v>
      </c>
      <c r="Y12" t="s">
        <v>251</v>
      </c>
      <c r="Z12" s="21">
        <v>251</v>
      </c>
      <c r="AA12" s="21" t="s">
        <v>786</v>
      </c>
      <c r="AB12" s="21">
        <v>4350</v>
      </c>
      <c r="AE12" s="3" t="s">
        <v>217</v>
      </c>
      <c r="AF12" s="33">
        <v>125</v>
      </c>
    </row>
    <row r="13" spans="1:32" s="17" customFormat="1" x14ac:dyDescent="0.25">
      <c r="A13" s="17" t="s">
        <v>940</v>
      </c>
      <c r="B13" s="396">
        <v>194</v>
      </c>
      <c r="F13" s="22"/>
      <c r="H13" s="22" t="s">
        <v>258</v>
      </c>
      <c r="I13" s="22">
        <v>131</v>
      </c>
      <c r="L13" s="22" t="s">
        <v>713</v>
      </c>
      <c r="M13" s="22">
        <v>179</v>
      </c>
      <c r="P13" s="37" t="s">
        <v>926</v>
      </c>
      <c r="Q13" s="38">
        <v>105</v>
      </c>
      <c r="R13" s="1" t="s">
        <v>946</v>
      </c>
      <c r="U13" s="17" t="s">
        <v>256</v>
      </c>
      <c r="V13" s="21">
        <v>247</v>
      </c>
      <c r="W13" s="17" t="s">
        <v>257</v>
      </c>
      <c r="X13" s="21">
        <v>270</v>
      </c>
      <c r="Y13" s="17" t="s">
        <v>256</v>
      </c>
      <c r="Z13" s="21">
        <v>247</v>
      </c>
      <c r="AA13" s="21" t="s">
        <v>787</v>
      </c>
      <c r="AB13" s="21">
        <v>4375</v>
      </c>
      <c r="AE13" s="3" t="s">
        <v>227</v>
      </c>
      <c r="AF13" s="33">
        <v>126</v>
      </c>
    </row>
    <row r="14" spans="1:32" x14ac:dyDescent="0.25">
      <c r="A14" t="s">
        <v>434</v>
      </c>
      <c r="B14" s="396">
        <v>196</v>
      </c>
      <c r="F14" s="22"/>
      <c r="H14" s="22" t="s">
        <v>263</v>
      </c>
      <c r="I14" s="22">
        <v>132</v>
      </c>
      <c r="J14" s="22"/>
      <c r="K14" s="22"/>
      <c r="P14" s="37" t="s">
        <v>927</v>
      </c>
      <c r="Q14" s="38">
        <v>106</v>
      </c>
      <c r="R14" t="s">
        <v>946</v>
      </c>
      <c r="S14">
        <v>152</v>
      </c>
      <c r="U14" s="17" t="s">
        <v>261</v>
      </c>
      <c r="V14" s="21">
        <v>248</v>
      </c>
      <c r="W14" s="17" t="s">
        <v>262</v>
      </c>
      <c r="X14" s="21">
        <v>273</v>
      </c>
      <c r="Y14" s="17" t="s">
        <v>261</v>
      </c>
      <c r="Z14" s="21">
        <v>248</v>
      </c>
      <c r="AA14" s="21" t="s">
        <v>788</v>
      </c>
      <c r="AB14" s="21">
        <v>4380</v>
      </c>
      <c r="AE14" s="3" t="s">
        <v>237</v>
      </c>
      <c r="AF14" s="33">
        <v>127</v>
      </c>
    </row>
    <row r="15" spans="1:32" x14ac:dyDescent="0.25">
      <c r="A15" s="22" t="s">
        <v>762</v>
      </c>
      <c r="B15" s="22">
        <v>130</v>
      </c>
      <c r="F15" s="22"/>
      <c r="H15" s="22" t="s">
        <v>270</v>
      </c>
      <c r="I15" s="22">
        <v>133</v>
      </c>
      <c r="P15" t="s">
        <v>928</v>
      </c>
      <c r="Q15" s="396">
        <v>107</v>
      </c>
      <c r="R15" t="s">
        <v>947</v>
      </c>
      <c r="S15">
        <v>153</v>
      </c>
      <c r="U15" t="s">
        <v>186</v>
      </c>
      <c r="V15" s="21">
        <v>256</v>
      </c>
      <c r="W15" t="s">
        <v>265</v>
      </c>
      <c r="X15" s="21">
        <v>275</v>
      </c>
      <c r="Y15" t="s">
        <v>186</v>
      </c>
      <c r="Z15" s="21">
        <v>256</v>
      </c>
      <c r="AA15" s="21" t="s">
        <v>789</v>
      </c>
      <c r="AB15" s="21">
        <v>4395</v>
      </c>
      <c r="AE15" s="3" t="s">
        <v>247</v>
      </c>
      <c r="AF15" s="33">
        <v>128</v>
      </c>
    </row>
    <row r="16" spans="1:32" x14ac:dyDescent="0.25">
      <c r="A16" t="s">
        <v>945</v>
      </c>
      <c r="B16" s="396">
        <v>151</v>
      </c>
      <c r="F16" s="22"/>
      <c r="H16" s="22" t="s">
        <v>266</v>
      </c>
      <c r="I16" s="22">
        <v>141</v>
      </c>
      <c r="P16" t="s">
        <v>929</v>
      </c>
      <c r="Q16" s="396">
        <v>108</v>
      </c>
      <c r="U16" t="s">
        <v>268</v>
      </c>
      <c r="V16" s="21">
        <v>257</v>
      </c>
      <c r="W16" t="s">
        <v>269</v>
      </c>
      <c r="X16" s="21">
        <v>283</v>
      </c>
      <c r="Y16" t="s">
        <v>268</v>
      </c>
      <c r="Z16" s="21">
        <v>257</v>
      </c>
      <c r="AA16" s="21" t="s">
        <v>776</v>
      </c>
      <c r="AB16" s="21">
        <v>4220</v>
      </c>
      <c r="AE16" s="3" t="s">
        <v>253</v>
      </c>
      <c r="AF16" s="33">
        <v>130</v>
      </c>
    </row>
    <row r="17" spans="1:32" x14ac:dyDescent="0.25">
      <c r="A17" t="s">
        <v>946</v>
      </c>
      <c r="B17" s="396">
        <v>152</v>
      </c>
      <c r="F17" s="22"/>
      <c r="H17" s="22" t="s">
        <v>274</v>
      </c>
      <c r="I17" s="22">
        <v>142</v>
      </c>
      <c r="P17" t="s">
        <v>930</v>
      </c>
      <c r="Q17" s="396">
        <v>109</v>
      </c>
      <c r="U17" t="s">
        <v>272</v>
      </c>
      <c r="V17" s="21">
        <v>271</v>
      </c>
      <c r="W17" t="s">
        <v>273</v>
      </c>
      <c r="X17" s="21">
        <v>285</v>
      </c>
      <c r="Y17" t="s">
        <v>272</v>
      </c>
      <c r="Z17" s="21">
        <v>271</v>
      </c>
      <c r="AA17" s="21" t="s">
        <v>765</v>
      </c>
      <c r="AB17" s="21">
        <v>4570</v>
      </c>
      <c r="AE17" s="3" t="s">
        <v>258</v>
      </c>
      <c r="AF17" s="33">
        <v>131</v>
      </c>
    </row>
    <row r="18" spans="1:32" x14ac:dyDescent="0.25">
      <c r="F18" s="22"/>
      <c r="H18" s="22" t="s">
        <v>279</v>
      </c>
      <c r="I18" s="22">
        <v>144</v>
      </c>
      <c r="J18" s="22"/>
      <c r="K18" s="22"/>
      <c r="P18" t="s">
        <v>931</v>
      </c>
      <c r="Q18" s="396">
        <v>195</v>
      </c>
      <c r="U18" t="s">
        <v>277</v>
      </c>
      <c r="V18" s="21">
        <v>280</v>
      </c>
      <c r="W18" t="s">
        <v>278</v>
      </c>
      <c r="X18" s="21">
        <v>286</v>
      </c>
      <c r="Y18" t="s">
        <v>277</v>
      </c>
      <c r="Z18" s="21">
        <v>280</v>
      </c>
      <c r="AA18" s="21" t="s">
        <v>766</v>
      </c>
      <c r="AB18" s="21">
        <v>4610</v>
      </c>
      <c r="AE18" s="3" t="s">
        <v>263</v>
      </c>
      <c r="AF18" s="33">
        <v>132</v>
      </c>
    </row>
    <row r="19" spans="1:32" x14ac:dyDescent="0.25">
      <c r="A19" s="19" t="s">
        <v>2</v>
      </c>
      <c r="B19" s="19" t="s">
        <v>410</v>
      </c>
      <c r="F19" s="22"/>
      <c r="H19" s="22" t="s">
        <v>172</v>
      </c>
      <c r="I19" s="22">
        <v>145</v>
      </c>
      <c r="P19" t="s">
        <v>932</v>
      </c>
      <c r="Q19" s="396">
        <v>198</v>
      </c>
      <c r="U19" t="s">
        <v>281</v>
      </c>
      <c r="V19" s="21">
        <v>282</v>
      </c>
      <c r="W19" t="s">
        <v>140</v>
      </c>
      <c r="X19" s="21">
        <v>999</v>
      </c>
      <c r="Y19" t="s">
        <v>281</v>
      </c>
      <c r="Z19" s="21">
        <v>282</v>
      </c>
      <c r="AA19" s="21" t="s">
        <v>767</v>
      </c>
      <c r="AB19" s="21">
        <v>4620</v>
      </c>
      <c r="AE19" s="3" t="s">
        <v>270</v>
      </c>
      <c r="AF19" s="33">
        <v>133</v>
      </c>
    </row>
    <row r="20" spans="1:32" x14ac:dyDescent="0.25">
      <c r="A20" s="18" t="s">
        <v>757</v>
      </c>
      <c r="B20" s="18">
        <v>200</v>
      </c>
      <c r="F20" s="22"/>
      <c r="H20" s="22" t="s">
        <v>421</v>
      </c>
      <c r="I20" s="22">
        <v>146</v>
      </c>
      <c r="P20" t="s">
        <v>933</v>
      </c>
      <c r="Q20" s="396">
        <v>110</v>
      </c>
      <c r="U20" t="s">
        <v>284</v>
      </c>
      <c r="V20" s="21">
        <v>288</v>
      </c>
      <c r="Y20" t="s">
        <v>284</v>
      </c>
      <c r="Z20" s="21">
        <v>288</v>
      </c>
      <c r="AA20" s="21" t="s">
        <v>768</v>
      </c>
      <c r="AB20" s="21">
        <v>4630</v>
      </c>
      <c r="AE20" s="3" t="s">
        <v>266</v>
      </c>
      <c r="AF20" s="33">
        <v>141</v>
      </c>
    </row>
    <row r="21" spans="1:32" x14ac:dyDescent="0.25">
      <c r="A21" s="18" t="s">
        <v>758</v>
      </c>
      <c r="B21" s="18">
        <v>203</v>
      </c>
      <c r="F21" s="22"/>
      <c r="H21" s="22" t="s">
        <v>233</v>
      </c>
      <c r="I21" s="22">
        <v>147</v>
      </c>
      <c r="P21" t="s">
        <v>934</v>
      </c>
      <c r="Q21" s="396">
        <v>188</v>
      </c>
      <c r="U21" t="s">
        <v>140</v>
      </c>
      <c r="V21" s="21">
        <v>999</v>
      </c>
      <c r="Y21" t="s">
        <v>140</v>
      </c>
      <c r="Z21" s="21">
        <v>999</v>
      </c>
      <c r="AA21" s="21" t="s">
        <v>769</v>
      </c>
      <c r="AB21" s="21">
        <v>4740</v>
      </c>
      <c r="AE21" s="3" t="s">
        <v>274</v>
      </c>
      <c r="AF21" s="33">
        <v>142</v>
      </c>
    </row>
    <row r="22" spans="1:32" x14ac:dyDescent="0.25">
      <c r="A22" s="18" t="s">
        <v>759</v>
      </c>
      <c r="B22" s="18">
        <v>205</v>
      </c>
      <c r="F22" s="22"/>
      <c r="H22" s="22" t="s">
        <v>243</v>
      </c>
      <c r="I22" s="22">
        <v>148</v>
      </c>
      <c r="P22" t="s">
        <v>935</v>
      </c>
      <c r="Q22" s="396">
        <v>193</v>
      </c>
      <c r="AA22" s="21" t="s">
        <v>128</v>
      </c>
      <c r="AB22" s="21">
        <v>4595</v>
      </c>
      <c r="AE22" s="3" t="s">
        <v>279</v>
      </c>
      <c r="AF22" s="33">
        <v>144</v>
      </c>
    </row>
    <row r="23" spans="1:32" x14ac:dyDescent="0.25">
      <c r="A23" s="18" t="s">
        <v>760</v>
      </c>
      <c r="B23" s="18">
        <v>210</v>
      </c>
      <c r="F23" s="22"/>
      <c r="H23" s="22" t="s">
        <v>948</v>
      </c>
      <c r="I23" s="22">
        <v>129</v>
      </c>
      <c r="P23" t="s">
        <v>936</v>
      </c>
      <c r="Q23" s="396">
        <v>183</v>
      </c>
      <c r="AA23" s="21" t="s">
        <v>790</v>
      </c>
      <c r="AB23" s="21">
        <v>4750</v>
      </c>
      <c r="AE23" s="3" t="s">
        <v>172</v>
      </c>
      <c r="AF23" s="33">
        <v>145</v>
      </c>
    </row>
    <row r="24" spans="1:32" x14ac:dyDescent="0.25">
      <c r="A24" s="18" t="s">
        <v>128</v>
      </c>
      <c r="B24" s="18">
        <v>213</v>
      </c>
      <c r="F24" s="22"/>
      <c r="P24" t="s">
        <v>937</v>
      </c>
      <c r="Q24" s="396">
        <v>184</v>
      </c>
      <c r="AA24" s="21" t="s">
        <v>9</v>
      </c>
      <c r="AB24" s="21">
        <v>4650</v>
      </c>
      <c r="AE24" s="3" t="s">
        <v>421</v>
      </c>
      <c r="AF24" s="33">
        <v>146</v>
      </c>
    </row>
    <row r="25" spans="1:32" x14ac:dyDescent="0.25">
      <c r="A25" s="18" t="s">
        <v>750</v>
      </c>
      <c r="B25" s="18">
        <v>215</v>
      </c>
      <c r="F25" s="22"/>
      <c r="P25" t="s">
        <v>938</v>
      </c>
      <c r="Q25" s="396">
        <v>185</v>
      </c>
      <c r="AA25" s="21" t="s">
        <v>770</v>
      </c>
      <c r="AB25" s="21">
        <v>4745</v>
      </c>
      <c r="AE25" s="3" t="s">
        <v>233</v>
      </c>
      <c r="AF25" s="33">
        <v>147</v>
      </c>
    </row>
    <row r="26" spans="1:32" x14ac:dyDescent="0.25">
      <c r="A26" s="18" t="s">
        <v>9</v>
      </c>
      <c r="B26" s="18">
        <v>220</v>
      </c>
      <c r="F26" s="22"/>
      <c r="P26" t="s">
        <v>940</v>
      </c>
      <c r="Q26" s="396">
        <v>114</v>
      </c>
      <c r="AA26" s="21" t="s">
        <v>771</v>
      </c>
      <c r="AB26" s="21">
        <v>4720</v>
      </c>
      <c r="AE26" s="3" t="s">
        <v>243</v>
      </c>
      <c r="AF26" s="33">
        <v>148</v>
      </c>
    </row>
    <row r="27" spans="1:32" x14ac:dyDescent="0.25">
      <c r="A27" s="18" t="s">
        <v>752</v>
      </c>
      <c r="B27" s="18">
        <v>225</v>
      </c>
      <c r="F27" s="22"/>
      <c r="AA27" s="21" t="s">
        <v>772</v>
      </c>
      <c r="AB27" s="21">
        <v>5200</v>
      </c>
      <c r="AE27" s="3" t="s">
        <v>945</v>
      </c>
      <c r="AF27">
        <v>151</v>
      </c>
    </row>
    <row r="28" spans="1:32" x14ac:dyDescent="0.25">
      <c r="A28" s="18" t="s">
        <v>753</v>
      </c>
      <c r="B28" s="18">
        <v>235</v>
      </c>
      <c r="F28" s="22"/>
      <c r="P28" s="48" t="s">
        <v>702</v>
      </c>
      <c r="AA28" s="21" t="s">
        <v>773</v>
      </c>
      <c r="AB28" s="21">
        <v>5250</v>
      </c>
      <c r="AE28" s="3" t="s">
        <v>946</v>
      </c>
      <c r="AF28">
        <v>152</v>
      </c>
    </row>
    <row r="29" spans="1:32" x14ac:dyDescent="0.25">
      <c r="A29" s="18" t="s">
        <v>754</v>
      </c>
      <c r="B29" s="18">
        <v>250</v>
      </c>
      <c r="F29" s="22"/>
      <c r="J29" s="22"/>
      <c r="K29" s="22"/>
      <c r="P29" s="49" t="s">
        <v>703</v>
      </c>
      <c r="Q29">
        <v>188</v>
      </c>
      <c r="AA29" s="21" t="s">
        <v>774</v>
      </c>
      <c r="AB29" s="21">
        <v>4900</v>
      </c>
      <c r="AE29" s="3" t="s">
        <v>947</v>
      </c>
      <c r="AF29">
        <v>153</v>
      </c>
    </row>
    <row r="30" spans="1:32" x14ac:dyDescent="0.25">
      <c r="A30" s="18" t="s">
        <v>755</v>
      </c>
      <c r="B30" s="18">
        <v>255</v>
      </c>
      <c r="F30" s="22"/>
      <c r="P30" s="6" t="s">
        <v>165</v>
      </c>
      <c r="Q30">
        <v>193</v>
      </c>
      <c r="AA30" s="21" t="s">
        <v>775</v>
      </c>
      <c r="AB30" s="21">
        <v>4755</v>
      </c>
      <c r="AE30" s="3" t="s">
        <v>899</v>
      </c>
      <c r="AF30" s="32">
        <v>161</v>
      </c>
    </row>
    <row r="31" spans="1:32" x14ac:dyDescent="0.25">
      <c r="A31" s="18" t="s">
        <v>756</v>
      </c>
      <c r="B31" s="18">
        <v>260</v>
      </c>
      <c r="F31" s="22"/>
      <c r="P31" s="49" t="s">
        <v>694</v>
      </c>
      <c r="AA31" s="21" t="s">
        <v>791</v>
      </c>
      <c r="AB31" s="21">
        <v>4765</v>
      </c>
      <c r="AE31" s="3" t="s">
        <v>423</v>
      </c>
      <c r="AF31" s="32">
        <v>162</v>
      </c>
    </row>
    <row r="32" spans="1:32" x14ac:dyDescent="0.25">
      <c r="A32" s="18"/>
      <c r="B32" s="18"/>
      <c r="D32" s="15" t="s">
        <v>482</v>
      </c>
      <c r="E32" s="22"/>
      <c r="F32" s="22"/>
      <c r="J32" s="22"/>
      <c r="K32" s="22"/>
      <c r="P32" s="6" t="s">
        <v>434</v>
      </c>
      <c r="Q32">
        <v>194</v>
      </c>
      <c r="AA32" s="21" t="s">
        <v>764</v>
      </c>
      <c r="AB32" s="21">
        <v>5300</v>
      </c>
      <c r="AE32" s="3" t="s">
        <v>900</v>
      </c>
      <c r="AF32" s="32">
        <v>163</v>
      </c>
    </row>
    <row r="33" spans="1:32" x14ac:dyDescent="0.25">
      <c r="A33" s="15" t="s">
        <v>477</v>
      </c>
      <c r="B33" s="15" t="s">
        <v>478</v>
      </c>
      <c r="D33" s="22" t="s">
        <v>369</v>
      </c>
      <c r="E33" s="26">
        <v>101</v>
      </c>
      <c r="F33" s="22"/>
      <c r="H33" s="22"/>
      <c r="I33" s="3" t="s">
        <v>162</v>
      </c>
      <c r="J33" s="47">
        <v>200</v>
      </c>
      <c r="L33" s="22"/>
      <c r="N33" s="22"/>
      <c r="P33" s="49" t="s">
        <v>695</v>
      </c>
      <c r="Q33">
        <v>189</v>
      </c>
      <c r="R33" s="1" t="s">
        <v>133</v>
      </c>
      <c r="S33" s="1"/>
      <c r="T33" s="1" t="s">
        <v>134</v>
      </c>
      <c r="U33" s="1"/>
      <c r="V33" s="1" t="s">
        <v>440</v>
      </c>
      <c r="AA33" s="33" t="s">
        <v>764</v>
      </c>
      <c r="AB33" s="21">
        <v>5301</v>
      </c>
      <c r="AE33" s="3" t="s">
        <v>425</v>
      </c>
      <c r="AF33" s="32">
        <v>164</v>
      </c>
    </row>
    <row r="34" spans="1:32" x14ac:dyDescent="0.25">
      <c r="A34" s="25" t="s">
        <v>469</v>
      </c>
      <c r="B34" s="25" t="s">
        <v>479</v>
      </c>
      <c r="D34" s="22" t="s">
        <v>189</v>
      </c>
      <c r="E34" s="26">
        <v>102</v>
      </c>
      <c r="F34" s="22"/>
      <c r="I34" s="3" t="s">
        <v>154</v>
      </c>
      <c r="J34" s="32">
        <v>201</v>
      </c>
      <c r="P34" s="6" t="s">
        <v>432</v>
      </c>
      <c r="Q34">
        <v>191</v>
      </c>
      <c r="AA34" s="21" t="s">
        <v>466</v>
      </c>
      <c r="AB34" s="21">
        <v>5100</v>
      </c>
      <c r="AE34" s="3" t="s">
        <v>901</v>
      </c>
      <c r="AF34" s="32">
        <v>165</v>
      </c>
    </row>
    <row r="35" spans="1:32" x14ac:dyDescent="0.25">
      <c r="A35" s="22" t="s">
        <v>470</v>
      </c>
      <c r="B35" s="18" t="s">
        <v>480</v>
      </c>
      <c r="D35" s="22" t="s">
        <v>141</v>
      </c>
      <c r="E35" s="26">
        <v>103</v>
      </c>
      <c r="F35" s="22"/>
      <c r="I35" s="3" t="s">
        <v>200</v>
      </c>
      <c r="J35" s="32">
        <v>224</v>
      </c>
      <c r="P35" s="6" t="s">
        <v>433</v>
      </c>
      <c r="Q35">
        <v>192</v>
      </c>
      <c r="AA35" s="21" t="s">
        <v>939</v>
      </c>
      <c r="AB35" s="21">
        <v>4050</v>
      </c>
      <c r="AE35" s="3" t="s">
        <v>902</v>
      </c>
      <c r="AF35" s="32">
        <v>166</v>
      </c>
    </row>
    <row r="36" spans="1:32" x14ac:dyDescent="0.25">
      <c r="A36" s="22" t="s">
        <v>471</v>
      </c>
      <c r="B36" s="18" t="s">
        <v>481</v>
      </c>
      <c r="D36" s="22" t="s">
        <v>419</v>
      </c>
      <c r="E36" s="26">
        <v>111</v>
      </c>
      <c r="F36" s="22"/>
      <c r="I36" s="3" t="s">
        <v>205</v>
      </c>
      <c r="J36" s="32">
        <v>225</v>
      </c>
      <c r="P36" s="8" t="s">
        <v>431</v>
      </c>
      <c r="Q36">
        <v>190</v>
      </c>
      <c r="AA36" s="21" t="s">
        <v>702</v>
      </c>
      <c r="AB36" s="21">
        <v>4095</v>
      </c>
      <c r="AE36" s="3" t="s">
        <v>800</v>
      </c>
      <c r="AF36" s="33">
        <v>170</v>
      </c>
    </row>
    <row r="37" spans="1:32" x14ac:dyDescent="0.25">
      <c r="A37" s="22" t="s">
        <v>472</v>
      </c>
      <c r="B37" s="18"/>
      <c r="D37" s="22" t="s">
        <v>420</v>
      </c>
      <c r="E37" s="26">
        <v>112</v>
      </c>
      <c r="F37" s="22"/>
      <c r="I37" s="3" t="s">
        <v>368</v>
      </c>
      <c r="J37" s="32">
        <v>226</v>
      </c>
      <c r="P37" s="6" t="s">
        <v>437</v>
      </c>
      <c r="Q37">
        <v>198</v>
      </c>
      <c r="AA37" s="21" t="s">
        <v>141</v>
      </c>
      <c r="AB37" s="21">
        <v>4010</v>
      </c>
      <c r="AE37" s="3" t="s">
        <v>706</v>
      </c>
      <c r="AF37" s="33">
        <v>171</v>
      </c>
    </row>
    <row r="38" spans="1:32" x14ac:dyDescent="0.25">
      <c r="A38" s="22" t="s">
        <v>474</v>
      </c>
      <c r="B38" s="18"/>
      <c r="D38" s="22" t="s">
        <v>163</v>
      </c>
      <c r="E38" s="26">
        <v>121</v>
      </c>
      <c r="F38" s="22"/>
      <c r="I38" s="3" t="s">
        <v>158</v>
      </c>
      <c r="J38" s="32">
        <v>227</v>
      </c>
      <c r="P38" s="8" t="s">
        <v>436</v>
      </c>
      <c r="Q38">
        <v>196</v>
      </c>
      <c r="AA38" s="21" t="s">
        <v>434</v>
      </c>
      <c r="AB38" s="21">
        <v>4100</v>
      </c>
      <c r="AE38" s="3" t="s">
        <v>177</v>
      </c>
      <c r="AF38" s="33">
        <v>172</v>
      </c>
    </row>
    <row r="39" spans="1:32" x14ac:dyDescent="0.25">
      <c r="A39" s="22" t="s">
        <v>475</v>
      </c>
      <c r="B39" s="18"/>
      <c r="D39" s="22" t="s">
        <v>155</v>
      </c>
      <c r="E39" s="26">
        <v>122</v>
      </c>
      <c r="F39" s="22"/>
      <c r="I39" s="3" t="s">
        <v>136</v>
      </c>
      <c r="J39" s="32">
        <v>228</v>
      </c>
      <c r="P39" s="6" t="s">
        <v>435</v>
      </c>
      <c r="Q39">
        <v>198</v>
      </c>
      <c r="AA39" s="21" t="s">
        <v>792</v>
      </c>
      <c r="AB39" s="21">
        <v>4020</v>
      </c>
      <c r="AE39" s="3" t="s">
        <v>707</v>
      </c>
      <c r="AF39" s="33">
        <v>173</v>
      </c>
    </row>
    <row r="40" spans="1:32" x14ac:dyDescent="0.25">
      <c r="A40" s="22" t="s">
        <v>476</v>
      </c>
      <c r="B40" s="18"/>
      <c r="D40" s="22" t="s">
        <v>190</v>
      </c>
      <c r="E40" s="26">
        <v>123</v>
      </c>
      <c r="F40" s="22"/>
      <c r="I40" s="3" t="s">
        <v>201</v>
      </c>
      <c r="J40" s="32">
        <v>229</v>
      </c>
      <c r="P40" s="8" t="s">
        <v>140</v>
      </c>
      <c r="Q40">
        <v>999</v>
      </c>
      <c r="AA40" s="21" t="s">
        <v>17</v>
      </c>
      <c r="AB40" s="21">
        <v>4030</v>
      </c>
      <c r="AE40" s="3" t="s">
        <v>708</v>
      </c>
      <c r="AF40" s="33">
        <v>174</v>
      </c>
    </row>
    <row r="41" spans="1:32" x14ac:dyDescent="0.25">
      <c r="A41" s="22" t="s">
        <v>473</v>
      </c>
      <c r="B41" s="18"/>
      <c r="D41" s="22" t="s">
        <v>184</v>
      </c>
      <c r="E41" s="26">
        <v>124</v>
      </c>
      <c r="F41" s="22"/>
      <c r="I41" s="3" t="s">
        <v>214</v>
      </c>
      <c r="J41" s="32">
        <v>230</v>
      </c>
      <c r="AA41" s="21" t="s">
        <v>793</v>
      </c>
      <c r="AB41" s="21">
        <v>4105</v>
      </c>
      <c r="AE41" s="3" t="s">
        <v>709</v>
      </c>
      <c r="AF41" s="33">
        <v>175</v>
      </c>
    </row>
    <row r="42" spans="1:32" x14ac:dyDescent="0.25">
      <c r="A42" s="18"/>
      <c r="B42" s="18"/>
      <c r="D42" s="22" t="s">
        <v>217</v>
      </c>
      <c r="E42" s="26">
        <v>125</v>
      </c>
      <c r="F42" s="22"/>
      <c r="I42" s="3" t="s">
        <v>131</v>
      </c>
      <c r="J42" s="32">
        <v>231</v>
      </c>
      <c r="AA42" s="21" t="s">
        <v>22</v>
      </c>
      <c r="AB42" s="21">
        <v>4040</v>
      </c>
      <c r="AE42" s="3" t="s">
        <v>710</v>
      </c>
      <c r="AF42" s="33">
        <v>176</v>
      </c>
    </row>
    <row r="43" spans="1:32" x14ac:dyDescent="0.25">
      <c r="A43" s="18"/>
      <c r="B43" s="18"/>
      <c r="D43" s="22" t="s">
        <v>227</v>
      </c>
      <c r="E43" s="26">
        <v>126</v>
      </c>
      <c r="F43" s="22"/>
      <c r="I43" s="3" t="s">
        <v>132</v>
      </c>
      <c r="J43" s="32">
        <v>232</v>
      </c>
      <c r="AA43" s="21" t="s">
        <v>794</v>
      </c>
      <c r="AB43" s="21">
        <v>4150</v>
      </c>
      <c r="AE43" s="3" t="s">
        <v>711</v>
      </c>
      <c r="AF43" s="33">
        <v>177</v>
      </c>
    </row>
    <row r="44" spans="1:32" x14ac:dyDescent="0.25">
      <c r="A44" s="18"/>
      <c r="B44" s="18"/>
      <c r="D44" s="22" t="s">
        <v>237</v>
      </c>
      <c r="E44" s="26">
        <v>127</v>
      </c>
      <c r="F44" s="22"/>
      <c r="I44" s="3" t="s">
        <v>234</v>
      </c>
      <c r="J44" s="32">
        <v>233</v>
      </c>
      <c r="AA44" s="21" t="s">
        <v>371</v>
      </c>
      <c r="AB44" s="21">
        <v>4180</v>
      </c>
      <c r="AE44" s="3" t="s">
        <v>712</v>
      </c>
      <c r="AF44" s="33">
        <v>178</v>
      </c>
    </row>
    <row r="45" spans="1:32" x14ac:dyDescent="0.25">
      <c r="A45" s="18"/>
      <c r="B45" s="18"/>
      <c r="D45" s="22" t="s">
        <v>247</v>
      </c>
      <c r="E45" s="26">
        <v>128</v>
      </c>
      <c r="F45" s="22"/>
      <c r="I45" s="3" t="s">
        <v>224</v>
      </c>
      <c r="J45" s="32">
        <v>234</v>
      </c>
      <c r="P45" s="21"/>
      <c r="Q45" s="21"/>
      <c r="AA45" s="21" t="s">
        <v>906</v>
      </c>
      <c r="AB45" s="21">
        <v>4070</v>
      </c>
      <c r="AE45" s="3" t="s">
        <v>713</v>
      </c>
      <c r="AF45" s="33">
        <v>179</v>
      </c>
    </row>
    <row r="46" spans="1:32" s="21" customFormat="1" x14ac:dyDescent="0.25">
      <c r="A46" s="22"/>
      <c r="B46" s="22"/>
      <c r="D46" s="22" t="s">
        <v>253</v>
      </c>
      <c r="E46" s="26">
        <v>130</v>
      </c>
      <c r="F46" s="22"/>
      <c r="I46" s="3" t="s">
        <v>244</v>
      </c>
      <c r="J46" s="32">
        <v>235</v>
      </c>
      <c r="AA46" s="21" t="s">
        <v>907</v>
      </c>
      <c r="AB46" s="21">
        <v>4075</v>
      </c>
      <c r="AE46" s="3" t="s">
        <v>429</v>
      </c>
      <c r="AF46" s="33">
        <v>180</v>
      </c>
    </row>
    <row r="47" spans="1:32" s="21" customFormat="1" x14ac:dyDescent="0.25">
      <c r="A47" s="22"/>
      <c r="B47" s="22"/>
      <c r="D47" s="22" t="s">
        <v>258</v>
      </c>
      <c r="E47" s="26">
        <v>131</v>
      </c>
      <c r="F47" s="22"/>
      <c r="I47" s="3" t="s">
        <v>138</v>
      </c>
      <c r="J47" s="32">
        <v>245</v>
      </c>
      <c r="P47"/>
      <c r="Q47"/>
      <c r="AA47" s="21" t="s">
        <v>905</v>
      </c>
      <c r="AB47" s="21">
        <v>4060</v>
      </c>
      <c r="AE47" s="3" t="s">
        <v>430</v>
      </c>
      <c r="AF47" s="33">
        <v>181</v>
      </c>
    </row>
    <row r="48" spans="1:32" x14ac:dyDescent="0.25">
      <c r="A48" s="18"/>
      <c r="B48" s="18"/>
      <c r="D48" s="22" t="s">
        <v>263</v>
      </c>
      <c r="E48" s="26">
        <v>132</v>
      </c>
      <c r="F48" s="21"/>
      <c r="I48" s="3" t="s">
        <v>256</v>
      </c>
      <c r="J48" s="32">
        <v>247</v>
      </c>
      <c r="AA48" s="21" t="s">
        <v>795</v>
      </c>
      <c r="AB48" s="21">
        <v>4090</v>
      </c>
      <c r="AE48" s="3" t="s">
        <v>917</v>
      </c>
      <c r="AF48" s="33">
        <v>186</v>
      </c>
    </row>
    <row r="49" spans="1:32" x14ac:dyDescent="0.25">
      <c r="A49" s="18"/>
      <c r="B49" s="18"/>
      <c r="D49" s="22" t="s">
        <v>270</v>
      </c>
      <c r="E49" s="26">
        <v>133</v>
      </c>
      <c r="F49" s="21"/>
      <c r="I49" s="3" t="s">
        <v>261</v>
      </c>
      <c r="J49" s="32">
        <v>248</v>
      </c>
      <c r="AA49" s="21" t="s">
        <v>796</v>
      </c>
      <c r="AB49" s="21">
        <v>4080</v>
      </c>
      <c r="AE49" s="3" t="s">
        <v>918</v>
      </c>
      <c r="AF49" s="33">
        <v>189</v>
      </c>
    </row>
    <row r="50" spans="1:32" x14ac:dyDescent="0.25">
      <c r="A50" s="18"/>
      <c r="B50" s="18"/>
      <c r="D50" s="22" t="s">
        <v>266</v>
      </c>
      <c r="E50" s="26">
        <v>141</v>
      </c>
      <c r="F50" s="21"/>
      <c r="I50" s="3" t="s">
        <v>415</v>
      </c>
      <c r="J50" s="32">
        <v>249</v>
      </c>
      <c r="AA50" s="21" t="s">
        <v>908</v>
      </c>
      <c r="AB50" s="21">
        <v>4085</v>
      </c>
      <c r="AE50" s="3" t="s">
        <v>919</v>
      </c>
      <c r="AF50" s="33">
        <v>194</v>
      </c>
    </row>
    <row r="51" spans="1:32" x14ac:dyDescent="0.25">
      <c r="A51" s="18"/>
      <c r="B51" s="18"/>
      <c r="D51" s="22" t="s">
        <v>274</v>
      </c>
      <c r="E51" s="26">
        <v>142</v>
      </c>
      <c r="I51" s="3" t="s">
        <v>548</v>
      </c>
      <c r="J51" s="32">
        <v>250</v>
      </c>
      <c r="AA51" s="21" t="s">
        <v>915</v>
      </c>
      <c r="AB51" s="21">
        <v>4110</v>
      </c>
      <c r="AE51" s="3" t="s">
        <v>920</v>
      </c>
      <c r="AF51" s="33">
        <v>187</v>
      </c>
    </row>
    <row r="52" spans="1:32" x14ac:dyDescent="0.25">
      <c r="A52" s="18"/>
      <c r="B52" s="18"/>
      <c r="D52" s="22" t="s">
        <v>279</v>
      </c>
      <c r="E52" s="26">
        <v>144</v>
      </c>
      <c r="I52" s="3" t="s">
        <v>251</v>
      </c>
      <c r="J52" s="32">
        <v>251</v>
      </c>
      <c r="AA52" s="21" t="s">
        <v>797</v>
      </c>
      <c r="AB52" s="21">
        <v>4200</v>
      </c>
      <c r="AE52" s="3" t="s">
        <v>921</v>
      </c>
      <c r="AF52" s="33">
        <v>190</v>
      </c>
    </row>
    <row r="53" spans="1:32" x14ac:dyDescent="0.25">
      <c r="A53" s="18"/>
      <c r="B53" s="18"/>
      <c r="D53" s="22" t="s">
        <v>172</v>
      </c>
      <c r="E53" s="26">
        <v>145</v>
      </c>
      <c r="I53" s="3" t="s">
        <v>245</v>
      </c>
      <c r="J53" s="32">
        <v>252</v>
      </c>
      <c r="AA53" s="21" t="s">
        <v>41</v>
      </c>
      <c r="AB53" s="21">
        <v>4160</v>
      </c>
      <c r="AE53" s="3" t="s">
        <v>922</v>
      </c>
      <c r="AF53" s="33">
        <v>191</v>
      </c>
    </row>
    <row r="54" spans="1:32" x14ac:dyDescent="0.25">
      <c r="A54" s="18"/>
      <c r="B54" s="18"/>
      <c r="D54" s="22" t="s">
        <v>421</v>
      </c>
      <c r="E54" s="26">
        <v>146</v>
      </c>
      <c r="I54" s="3" t="s">
        <v>252</v>
      </c>
      <c r="J54" s="32">
        <v>254</v>
      </c>
      <c r="AA54" s="21" t="s">
        <v>798</v>
      </c>
      <c r="AB54" s="21">
        <v>4170</v>
      </c>
      <c r="AE54" s="3" t="s">
        <v>923</v>
      </c>
      <c r="AF54" s="33">
        <v>192</v>
      </c>
    </row>
    <row r="55" spans="1:32" x14ac:dyDescent="0.25">
      <c r="A55" s="18"/>
      <c r="B55" s="18"/>
      <c r="D55" s="22" t="s">
        <v>233</v>
      </c>
      <c r="E55" s="26">
        <v>147</v>
      </c>
      <c r="I55" s="3" t="s">
        <v>186</v>
      </c>
      <c r="J55" s="32">
        <v>256</v>
      </c>
      <c r="AA55" s="21" t="s">
        <v>940</v>
      </c>
      <c r="AB55" s="21">
        <v>4140</v>
      </c>
      <c r="AE55" s="3" t="s">
        <v>924</v>
      </c>
      <c r="AF55" s="33">
        <v>182</v>
      </c>
    </row>
    <row r="56" spans="1:32" x14ac:dyDescent="0.25">
      <c r="A56" s="18"/>
      <c r="B56" s="18"/>
      <c r="D56" s="22" t="s">
        <v>243</v>
      </c>
      <c r="E56" s="26">
        <v>148</v>
      </c>
      <c r="I56" s="3" t="s">
        <v>268</v>
      </c>
      <c r="J56" s="32">
        <v>257</v>
      </c>
      <c r="AA56" s="21" t="s">
        <v>799</v>
      </c>
      <c r="AB56" s="21">
        <v>4000</v>
      </c>
      <c r="AE56" s="3" t="s">
        <v>925</v>
      </c>
      <c r="AF56" s="33">
        <v>104</v>
      </c>
    </row>
    <row r="57" spans="1:32" x14ac:dyDescent="0.25">
      <c r="A57" s="18"/>
      <c r="B57" s="18"/>
      <c r="D57" s="22" t="s">
        <v>422</v>
      </c>
      <c r="E57" s="26">
        <v>161</v>
      </c>
      <c r="I57" s="3" t="s">
        <v>139</v>
      </c>
      <c r="J57" s="32">
        <v>265</v>
      </c>
      <c r="AE57" s="3" t="s">
        <v>926</v>
      </c>
      <c r="AF57" s="33">
        <v>105</v>
      </c>
    </row>
    <row r="58" spans="1:32" x14ac:dyDescent="0.25">
      <c r="A58" s="18"/>
      <c r="B58" s="18"/>
      <c r="D58" s="22" t="s">
        <v>423</v>
      </c>
      <c r="E58" s="26">
        <v>162</v>
      </c>
      <c r="I58" s="3" t="s">
        <v>161</v>
      </c>
      <c r="J58" s="32">
        <v>266</v>
      </c>
      <c r="AE58" s="3" t="s">
        <v>927</v>
      </c>
      <c r="AF58" s="33">
        <v>106</v>
      </c>
    </row>
    <row r="59" spans="1:32" x14ac:dyDescent="0.25">
      <c r="A59" s="18"/>
      <c r="B59" s="18"/>
      <c r="D59" s="22" t="s">
        <v>424</v>
      </c>
      <c r="E59" s="26">
        <v>163</v>
      </c>
      <c r="I59" s="3" t="s">
        <v>188</v>
      </c>
      <c r="J59" s="32">
        <v>267</v>
      </c>
      <c r="AE59" s="3" t="s">
        <v>928</v>
      </c>
      <c r="AF59" s="33">
        <v>107</v>
      </c>
    </row>
    <row r="60" spans="1:32" x14ac:dyDescent="0.25">
      <c r="A60" s="18"/>
      <c r="B60" s="18"/>
      <c r="D60" s="22" t="s">
        <v>425</v>
      </c>
      <c r="E60" s="26">
        <v>164</v>
      </c>
      <c r="I60" s="3" t="s">
        <v>226</v>
      </c>
      <c r="J60" s="32">
        <v>268</v>
      </c>
      <c r="AE60" t="s">
        <v>929</v>
      </c>
      <c r="AF60">
        <v>108</v>
      </c>
    </row>
    <row r="61" spans="1:32" x14ac:dyDescent="0.25">
      <c r="A61" s="18"/>
      <c r="B61" s="18"/>
      <c r="D61" s="22" t="s">
        <v>705</v>
      </c>
      <c r="E61" s="26">
        <v>170</v>
      </c>
      <c r="I61" s="3" t="s">
        <v>257</v>
      </c>
      <c r="J61" s="32">
        <v>270</v>
      </c>
      <c r="AE61" t="s">
        <v>930</v>
      </c>
      <c r="AF61">
        <v>109</v>
      </c>
    </row>
    <row r="62" spans="1:32" x14ac:dyDescent="0.25">
      <c r="A62" s="18"/>
      <c r="B62" s="18"/>
      <c r="D62" s="22" t="s">
        <v>706</v>
      </c>
      <c r="E62" s="26">
        <v>171</v>
      </c>
      <c r="I62" s="3" t="s">
        <v>272</v>
      </c>
      <c r="J62" s="32">
        <v>271</v>
      </c>
      <c r="AE62" t="s">
        <v>931</v>
      </c>
      <c r="AF62">
        <v>195</v>
      </c>
    </row>
    <row r="63" spans="1:32" x14ac:dyDescent="0.25">
      <c r="A63" s="18"/>
      <c r="B63" s="18"/>
      <c r="D63" s="22" t="s">
        <v>177</v>
      </c>
      <c r="E63" s="26">
        <v>172</v>
      </c>
      <c r="I63" s="3" t="s">
        <v>262</v>
      </c>
      <c r="J63" s="32">
        <v>273</v>
      </c>
      <c r="AE63" t="s">
        <v>932</v>
      </c>
      <c r="AF63">
        <v>198</v>
      </c>
    </row>
    <row r="64" spans="1:32" x14ac:dyDescent="0.25">
      <c r="A64" s="18"/>
      <c r="B64" s="18"/>
      <c r="D64" s="22" t="s">
        <v>707</v>
      </c>
      <c r="E64" s="26">
        <v>173</v>
      </c>
      <c r="I64" s="3" t="s">
        <v>265</v>
      </c>
      <c r="J64" s="32">
        <v>275</v>
      </c>
      <c r="P64" s="33"/>
      <c r="Q64" s="33"/>
      <c r="AE64" t="s">
        <v>933</v>
      </c>
      <c r="AF64">
        <v>110</v>
      </c>
    </row>
    <row r="65" spans="1:32" s="33" customFormat="1" x14ac:dyDescent="0.25">
      <c r="A65" s="22"/>
      <c r="B65" s="22"/>
      <c r="D65" s="22" t="s">
        <v>708</v>
      </c>
      <c r="E65" s="40">
        <v>174</v>
      </c>
      <c r="I65" s="3" t="s">
        <v>198</v>
      </c>
      <c r="J65" s="32">
        <v>276</v>
      </c>
      <c r="AA65" s="21"/>
      <c r="AB65" s="21"/>
      <c r="AE65" t="s">
        <v>934</v>
      </c>
      <c r="AF65">
        <v>188</v>
      </c>
    </row>
    <row r="66" spans="1:32" s="33" customFormat="1" x14ac:dyDescent="0.25">
      <c r="A66" s="22"/>
      <c r="B66" s="22"/>
      <c r="D66" s="22" t="s">
        <v>709</v>
      </c>
      <c r="E66" s="40">
        <v>175</v>
      </c>
      <c r="I66" s="3" t="s">
        <v>547</v>
      </c>
      <c r="J66" s="32">
        <v>277</v>
      </c>
      <c r="AA66" s="21"/>
      <c r="AB66" s="21"/>
      <c r="AE66" t="s">
        <v>935</v>
      </c>
      <c r="AF66">
        <v>193</v>
      </c>
    </row>
    <row r="67" spans="1:32" s="33" customFormat="1" x14ac:dyDescent="0.25">
      <c r="A67" s="22"/>
      <c r="B67" s="22"/>
      <c r="D67" s="22" t="s">
        <v>710</v>
      </c>
      <c r="E67" s="40">
        <v>176</v>
      </c>
      <c r="I67" s="3" t="s">
        <v>546</v>
      </c>
      <c r="J67" s="32">
        <v>278</v>
      </c>
      <c r="AA67" s="21"/>
      <c r="AB67" s="21"/>
      <c r="AE67" t="s">
        <v>936</v>
      </c>
      <c r="AF67">
        <v>183</v>
      </c>
    </row>
    <row r="68" spans="1:32" s="33" customFormat="1" x14ac:dyDescent="0.25">
      <c r="A68" s="22"/>
      <c r="B68" s="22"/>
      <c r="D68" s="22" t="s">
        <v>711</v>
      </c>
      <c r="E68" s="40">
        <v>177</v>
      </c>
      <c r="I68" s="3" t="s">
        <v>545</v>
      </c>
      <c r="J68" s="32">
        <v>279</v>
      </c>
      <c r="AA68" s="21"/>
      <c r="AB68" s="21"/>
      <c r="AE68" s="33" t="s">
        <v>937</v>
      </c>
      <c r="AF68" s="33">
        <v>184</v>
      </c>
    </row>
    <row r="69" spans="1:32" s="33" customFormat="1" x14ac:dyDescent="0.25">
      <c r="A69" s="22"/>
      <c r="B69" s="22"/>
      <c r="D69" s="22" t="s">
        <v>712</v>
      </c>
      <c r="E69" s="40">
        <v>178</v>
      </c>
      <c r="I69" s="3" t="s">
        <v>277</v>
      </c>
      <c r="J69" s="32">
        <v>280</v>
      </c>
      <c r="AA69" s="21"/>
      <c r="AB69" s="21"/>
      <c r="AE69" s="33" t="s">
        <v>938</v>
      </c>
      <c r="AF69" s="33">
        <v>185</v>
      </c>
    </row>
    <row r="70" spans="1:32" s="33" customFormat="1" x14ac:dyDescent="0.25">
      <c r="A70" s="22"/>
      <c r="B70" s="22"/>
      <c r="D70" s="22" t="s">
        <v>713</v>
      </c>
      <c r="E70" s="40">
        <v>179</v>
      </c>
      <c r="I70" s="3" t="s">
        <v>281</v>
      </c>
      <c r="J70" s="32">
        <v>282</v>
      </c>
      <c r="P70"/>
      <c r="Q70"/>
      <c r="AA70" s="21"/>
      <c r="AB70" s="21"/>
      <c r="AE70" s="33" t="s">
        <v>940</v>
      </c>
      <c r="AF70" s="33">
        <v>114</v>
      </c>
    </row>
    <row r="71" spans="1:32" x14ac:dyDescent="0.25">
      <c r="A71" s="18"/>
      <c r="B71" s="18"/>
      <c r="D71" s="22" t="s">
        <v>429</v>
      </c>
      <c r="E71" s="26">
        <v>180</v>
      </c>
      <c r="I71" s="3" t="s">
        <v>269</v>
      </c>
      <c r="J71" s="32">
        <v>283</v>
      </c>
      <c r="AE71" s="3" t="s">
        <v>162</v>
      </c>
      <c r="AF71" s="33">
        <v>200</v>
      </c>
    </row>
    <row r="72" spans="1:32" x14ac:dyDescent="0.25">
      <c r="A72" s="18"/>
      <c r="B72" s="18"/>
      <c r="D72" s="22" t="s">
        <v>430</v>
      </c>
      <c r="E72" s="26">
        <v>181</v>
      </c>
      <c r="H72" s="21"/>
      <c r="I72" s="3" t="s">
        <v>212</v>
      </c>
      <c r="J72" s="32">
        <v>284</v>
      </c>
      <c r="AE72" s="3" t="s">
        <v>154</v>
      </c>
      <c r="AF72" s="33">
        <v>201</v>
      </c>
    </row>
    <row r="73" spans="1:32" x14ac:dyDescent="0.25">
      <c r="A73" s="18"/>
      <c r="B73" s="18"/>
      <c r="D73" s="22" t="s">
        <v>917</v>
      </c>
      <c r="E73" s="26">
        <v>186</v>
      </c>
      <c r="H73" s="21"/>
      <c r="I73" s="3" t="s">
        <v>273</v>
      </c>
      <c r="J73" s="32">
        <v>285</v>
      </c>
      <c r="AE73" s="3" t="s">
        <v>200</v>
      </c>
      <c r="AF73" s="33">
        <v>224</v>
      </c>
    </row>
    <row r="74" spans="1:32" x14ac:dyDescent="0.25">
      <c r="A74" s="18"/>
      <c r="B74" s="18"/>
      <c r="D74" s="22" t="s">
        <v>918</v>
      </c>
      <c r="E74" s="26">
        <v>189</v>
      </c>
      <c r="H74" s="21"/>
      <c r="I74" s="3" t="s">
        <v>278</v>
      </c>
      <c r="J74" s="32">
        <v>286</v>
      </c>
      <c r="AE74" s="3" t="s">
        <v>205</v>
      </c>
      <c r="AF74" s="33">
        <v>225</v>
      </c>
    </row>
    <row r="75" spans="1:32" x14ac:dyDescent="0.25">
      <c r="A75" s="18"/>
      <c r="B75" s="18"/>
      <c r="D75" s="22" t="s">
        <v>919</v>
      </c>
      <c r="E75" s="26">
        <v>194</v>
      </c>
      <c r="H75" s="21"/>
      <c r="I75" s="3" t="s">
        <v>284</v>
      </c>
      <c r="J75" s="32">
        <v>288</v>
      </c>
      <c r="AE75" s="3" t="s">
        <v>368</v>
      </c>
      <c r="AF75" s="33">
        <v>226</v>
      </c>
    </row>
    <row r="76" spans="1:32" x14ac:dyDescent="0.25">
      <c r="A76" s="18"/>
      <c r="B76" s="18"/>
      <c r="D76" s="22" t="s">
        <v>920</v>
      </c>
      <c r="E76" s="26">
        <v>187</v>
      </c>
      <c r="H76" s="21"/>
      <c r="I76" s="3" t="s">
        <v>543</v>
      </c>
      <c r="J76" s="32">
        <v>298</v>
      </c>
      <c r="AE76" s="3" t="s">
        <v>158</v>
      </c>
      <c r="AF76" s="33">
        <v>227</v>
      </c>
    </row>
    <row r="77" spans="1:32" x14ac:dyDescent="0.25">
      <c r="A77" s="18"/>
      <c r="B77" s="18"/>
      <c r="D77" s="22" t="s">
        <v>921</v>
      </c>
      <c r="E77" s="26">
        <v>190</v>
      </c>
      <c r="H77" s="21"/>
      <c r="I77" s="3" t="s">
        <v>542</v>
      </c>
      <c r="J77" s="32">
        <v>299</v>
      </c>
      <c r="AE77" s="3" t="s">
        <v>136</v>
      </c>
      <c r="AF77" s="33">
        <v>228</v>
      </c>
    </row>
    <row r="78" spans="1:32" x14ac:dyDescent="0.25">
      <c r="A78" s="18"/>
      <c r="B78" s="18"/>
      <c r="D78" s="22" t="s">
        <v>922</v>
      </c>
      <c r="E78" s="26">
        <v>191</v>
      </c>
      <c r="H78" s="21"/>
      <c r="I78" s="3" t="s">
        <v>140</v>
      </c>
      <c r="AE78" s="3" t="s">
        <v>201</v>
      </c>
      <c r="AF78" s="33">
        <v>229</v>
      </c>
    </row>
    <row r="79" spans="1:32" x14ac:dyDescent="0.25">
      <c r="A79" s="18"/>
      <c r="B79" s="18"/>
      <c r="D79" s="22" t="s">
        <v>923</v>
      </c>
      <c r="E79" s="26">
        <v>192</v>
      </c>
      <c r="H79" s="21"/>
      <c r="AE79" s="3" t="s">
        <v>214</v>
      </c>
      <c r="AF79" s="33">
        <v>230</v>
      </c>
    </row>
    <row r="80" spans="1:32" x14ac:dyDescent="0.25">
      <c r="A80" s="18"/>
      <c r="B80" s="18"/>
      <c r="D80" s="22" t="s">
        <v>924</v>
      </c>
      <c r="E80" s="26">
        <v>182</v>
      </c>
      <c r="F80" s="21"/>
      <c r="G80" s="21"/>
      <c r="H80" s="21"/>
      <c r="AE80" s="3" t="s">
        <v>131</v>
      </c>
      <c r="AF80" s="33">
        <v>231</v>
      </c>
    </row>
    <row r="81" spans="1:32" x14ac:dyDescent="0.25">
      <c r="A81" s="18"/>
      <c r="B81" s="18"/>
      <c r="D81" s="22" t="s">
        <v>925</v>
      </c>
      <c r="E81" s="26">
        <v>104</v>
      </c>
      <c r="AE81" s="3" t="s">
        <v>132</v>
      </c>
      <c r="AF81" s="33">
        <v>232</v>
      </c>
    </row>
    <row r="82" spans="1:32" x14ac:dyDescent="0.25">
      <c r="A82" s="18"/>
      <c r="B82" s="18"/>
      <c r="D82" t="s">
        <v>926</v>
      </c>
      <c r="E82" s="27">
        <v>105</v>
      </c>
      <c r="AE82" s="3" t="s">
        <v>234</v>
      </c>
      <c r="AF82" s="33">
        <v>233</v>
      </c>
    </row>
    <row r="83" spans="1:32" x14ac:dyDescent="0.25">
      <c r="A83" s="18"/>
      <c r="B83" s="18"/>
      <c r="D83" t="s">
        <v>927</v>
      </c>
      <c r="E83" s="27">
        <v>106</v>
      </c>
      <c r="H83" s="21"/>
      <c r="I83" s="21"/>
      <c r="AE83" s="3" t="s">
        <v>224</v>
      </c>
      <c r="AF83" s="33">
        <v>234</v>
      </c>
    </row>
    <row r="84" spans="1:32" x14ac:dyDescent="0.25">
      <c r="A84" s="18"/>
      <c r="B84" s="18"/>
      <c r="D84" t="s">
        <v>928</v>
      </c>
      <c r="E84" s="27">
        <v>107</v>
      </c>
      <c r="H84" s="21"/>
      <c r="I84" s="21"/>
      <c r="AE84" s="3" t="s">
        <v>244</v>
      </c>
      <c r="AF84" s="33">
        <v>235</v>
      </c>
    </row>
    <row r="85" spans="1:32" x14ac:dyDescent="0.25">
      <c r="A85" s="18"/>
      <c r="B85" s="18"/>
      <c r="D85" t="s">
        <v>929</v>
      </c>
      <c r="E85" s="27">
        <v>108</v>
      </c>
      <c r="H85" s="21"/>
      <c r="I85" s="21"/>
      <c r="P85" s="33"/>
      <c r="Q85" s="33"/>
      <c r="AE85" s="3" t="s">
        <v>550</v>
      </c>
      <c r="AF85" s="33">
        <v>236</v>
      </c>
    </row>
    <row r="86" spans="1:32" s="33" customFormat="1" x14ac:dyDescent="0.25">
      <c r="A86" s="22"/>
      <c r="B86" s="22"/>
      <c r="D86" s="33" t="s">
        <v>930</v>
      </c>
      <c r="E86" s="27">
        <v>109</v>
      </c>
      <c r="P86"/>
      <c r="Q86"/>
      <c r="AA86" s="21"/>
      <c r="AB86" s="21"/>
      <c r="AE86" s="3" t="s">
        <v>549</v>
      </c>
      <c r="AF86" s="33">
        <v>240</v>
      </c>
    </row>
    <row r="87" spans="1:32" x14ac:dyDescent="0.25">
      <c r="A87" s="18"/>
      <c r="B87" s="18"/>
      <c r="D87" t="s">
        <v>931</v>
      </c>
      <c r="E87" s="27">
        <v>195</v>
      </c>
      <c r="H87" s="21"/>
      <c r="I87" s="21"/>
      <c r="AE87" s="3" t="s">
        <v>138</v>
      </c>
      <c r="AF87" s="33">
        <v>245</v>
      </c>
    </row>
    <row r="88" spans="1:32" x14ac:dyDescent="0.25">
      <c r="A88" s="18"/>
      <c r="B88" s="18"/>
      <c r="D88" t="s">
        <v>932</v>
      </c>
      <c r="E88" s="27">
        <v>198</v>
      </c>
      <c r="H88" s="21"/>
      <c r="I88" s="21"/>
      <c r="AE88" s="3" t="s">
        <v>256</v>
      </c>
      <c r="AF88" s="33">
        <v>247</v>
      </c>
    </row>
    <row r="89" spans="1:32" x14ac:dyDescent="0.25">
      <c r="A89" s="18"/>
      <c r="B89" s="18"/>
      <c r="D89" t="s">
        <v>933</v>
      </c>
      <c r="E89" s="27">
        <v>110</v>
      </c>
      <c r="H89" s="21"/>
      <c r="I89" s="21"/>
      <c r="AE89" s="3" t="s">
        <v>261</v>
      </c>
      <c r="AF89" s="33">
        <v>248</v>
      </c>
    </row>
    <row r="90" spans="1:32" x14ac:dyDescent="0.25">
      <c r="A90" s="18"/>
      <c r="B90" s="18"/>
      <c r="D90" t="s">
        <v>934</v>
      </c>
      <c r="E90" s="27">
        <v>188</v>
      </c>
      <c r="H90" s="21"/>
      <c r="I90" s="21"/>
      <c r="AE90" s="3" t="s">
        <v>415</v>
      </c>
      <c r="AF90" s="33">
        <v>249</v>
      </c>
    </row>
    <row r="91" spans="1:32" x14ac:dyDescent="0.25">
      <c r="A91" s="18"/>
      <c r="B91" s="18"/>
      <c r="D91" t="s">
        <v>935</v>
      </c>
      <c r="E91" s="27">
        <v>193</v>
      </c>
      <c r="H91" s="21"/>
      <c r="I91" s="21"/>
      <c r="AE91" s="3" t="s">
        <v>548</v>
      </c>
      <c r="AF91" s="33">
        <v>250</v>
      </c>
    </row>
    <row r="92" spans="1:32" x14ac:dyDescent="0.25">
      <c r="A92" s="18"/>
      <c r="B92" s="18"/>
      <c r="D92" t="s">
        <v>936</v>
      </c>
      <c r="E92" s="27">
        <v>183</v>
      </c>
      <c r="H92" s="21"/>
      <c r="I92" s="21"/>
      <c r="AE92" s="3" t="s">
        <v>251</v>
      </c>
      <c r="AF92" s="33">
        <v>251</v>
      </c>
    </row>
    <row r="93" spans="1:32" x14ac:dyDescent="0.25">
      <c r="A93" s="18"/>
      <c r="B93" s="18"/>
      <c r="D93" t="s">
        <v>937</v>
      </c>
      <c r="E93" s="27">
        <v>184</v>
      </c>
      <c r="H93" s="21"/>
      <c r="I93" s="21"/>
      <c r="AE93" s="3" t="s">
        <v>245</v>
      </c>
      <c r="AF93" s="33">
        <v>252</v>
      </c>
    </row>
    <row r="94" spans="1:32" x14ac:dyDescent="0.25">
      <c r="A94" s="18"/>
      <c r="B94" s="18"/>
      <c r="D94" t="s">
        <v>938</v>
      </c>
      <c r="E94" s="27">
        <v>185</v>
      </c>
      <c r="H94" s="21"/>
      <c r="I94" s="21"/>
      <c r="AE94" s="3" t="s">
        <v>252</v>
      </c>
      <c r="AF94" s="33">
        <v>254</v>
      </c>
    </row>
    <row r="95" spans="1:32" x14ac:dyDescent="0.25">
      <c r="A95" s="18"/>
      <c r="B95" s="18"/>
      <c r="D95" t="s">
        <v>916</v>
      </c>
      <c r="E95" s="27">
        <v>114</v>
      </c>
      <c r="H95" s="21"/>
      <c r="I95" s="21"/>
      <c r="AE95" s="3" t="s">
        <v>186</v>
      </c>
      <c r="AF95" s="33">
        <v>256</v>
      </c>
    </row>
    <row r="96" spans="1:32" x14ac:dyDescent="0.25">
      <c r="A96" s="18"/>
      <c r="B96" s="18"/>
      <c r="D96" s="22" t="s">
        <v>27</v>
      </c>
      <c r="E96" s="26">
        <v>197</v>
      </c>
      <c r="H96" s="21"/>
      <c r="I96" s="21"/>
      <c r="AE96" s="3" t="s">
        <v>268</v>
      </c>
      <c r="AF96" s="33">
        <v>257</v>
      </c>
    </row>
    <row r="97" spans="1:32" x14ac:dyDescent="0.25">
      <c r="A97" s="18"/>
      <c r="B97" s="18"/>
      <c r="D97" s="22" t="s">
        <v>156</v>
      </c>
      <c r="E97" s="26">
        <v>298</v>
      </c>
      <c r="H97" s="21"/>
      <c r="I97" s="21"/>
      <c r="AE97" s="3" t="s">
        <v>139</v>
      </c>
      <c r="AF97" s="33">
        <v>265</v>
      </c>
    </row>
    <row r="98" spans="1:32" x14ac:dyDescent="0.25">
      <c r="A98" s="18"/>
      <c r="B98" s="18"/>
      <c r="D98" s="21" t="s">
        <v>173</v>
      </c>
      <c r="E98" s="27">
        <v>299</v>
      </c>
      <c r="H98" s="21"/>
      <c r="I98" s="21"/>
      <c r="AE98" s="3" t="s">
        <v>161</v>
      </c>
      <c r="AF98" s="33">
        <v>266</v>
      </c>
    </row>
    <row r="99" spans="1:32" x14ac:dyDescent="0.25">
      <c r="A99" s="18"/>
      <c r="B99" s="18"/>
      <c r="D99" s="21" t="s">
        <v>162</v>
      </c>
      <c r="E99" s="27">
        <v>200</v>
      </c>
      <c r="H99" s="21"/>
      <c r="I99" s="21"/>
      <c r="AE99" s="3" t="s">
        <v>188</v>
      </c>
      <c r="AF99" s="33">
        <v>267</v>
      </c>
    </row>
    <row r="100" spans="1:32" x14ac:dyDescent="0.25">
      <c r="A100" s="18"/>
      <c r="B100" s="18"/>
      <c r="D100" s="22" t="s">
        <v>154</v>
      </c>
      <c r="E100" s="27">
        <v>201</v>
      </c>
      <c r="F100" s="21"/>
      <c r="G100" s="21"/>
      <c r="H100" s="21"/>
      <c r="I100" s="21"/>
      <c r="AE100" s="3" t="s">
        <v>226</v>
      </c>
      <c r="AF100" s="33">
        <v>268</v>
      </c>
    </row>
    <row r="101" spans="1:32" x14ac:dyDescent="0.25">
      <c r="A101" s="18"/>
      <c r="B101" s="18"/>
      <c r="D101" s="21" t="s">
        <v>200</v>
      </c>
      <c r="E101" s="27">
        <v>224</v>
      </c>
      <c r="F101" s="21"/>
      <c r="G101" s="21"/>
      <c r="H101" s="21"/>
      <c r="I101" s="21"/>
      <c r="AE101" s="3" t="s">
        <v>257</v>
      </c>
      <c r="AF101" s="33">
        <v>270</v>
      </c>
    </row>
    <row r="102" spans="1:32" x14ac:dyDescent="0.25">
      <c r="D102" s="21" t="s">
        <v>205</v>
      </c>
      <c r="E102" s="27">
        <v>225</v>
      </c>
      <c r="F102" s="21"/>
      <c r="G102" s="21"/>
      <c r="H102" s="21"/>
      <c r="I102" s="21"/>
      <c r="AE102" s="3" t="s">
        <v>272</v>
      </c>
      <c r="AF102" s="33">
        <v>271</v>
      </c>
    </row>
    <row r="103" spans="1:32" x14ac:dyDescent="0.25">
      <c r="D103" s="21" t="s">
        <v>368</v>
      </c>
      <c r="E103" s="27">
        <v>226</v>
      </c>
      <c r="F103" s="21"/>
      <c r="G103" s="21"/>
      <c r="H103" s="21"/>
      <c r="I103" s="21"/>
      <c r="AE103" s="3" t="s">
        <v>262</v>
      </c>
      <c r="AF103" s="33">
        <v>273</v>
      </c>
    </row>
    <row r="104" spans="1:32" x14ac:dyDescent="0.25">
      <c r="D104" s="21" t="s">
        <v>234</v>
      </c>
      <c r="E104" s="27">
        <v>233</v>
      </c>
      <c r="F104" s="21"/>
      <c r="G104" s="21"/>
      <c r="H104" s="21"/>
      <c r="I104" s="21"/>
      <c r="AE104" s="3" t="s">
        <v>265</v>
      </c>
      <c r="AF104" s="33">
        <v>275</v>
      </c>
    </row>
    <row r="105" spans="1:32" x14ac:dyDescent="0.25">
      <c r="D105" s="21" t="s">
        <v>244</v>
      </c>
      <c r="E105" s="27">
        <v>235</v>
      </c>
      <c r="F105" s="21"/>
      <c r="G105" s="21"/>
      <c r="H105" s="21"/>
      <c r="I105" s="21"/>
      <c r="AE105" s="3" t="s">
        <v>198</v>
      </c>
      <c r="AF105" s="33">
        <v>276</v>
      </c>
    </row>
    <row r="106" spans="1:32" x14ac:dyDescent="0.25">
      <c r="D106" s="21" t="s">
        <v>251</v>
      </c>
      <c r="E106" s="27">
        <v>251</v>
      </c>
      <c r="F106" s="21"/>
      <c r="G106" s="21"/>
      <c r="H106" s="21"/>
      <c r="I106" s="21"/>
      <c r="AE106" s="3" t="s">
        <v>547</v>
      </c>
      <c r="AF106" s="33">
        <v>277</v>
      </c>
    </row>
    <row r="107" spans="1:32" x14ac:dyDescent="0.25">
      <c r="D107" s="21" t="s">
        <v>256</v>
      </c>
      <c r="E107" s="27">
        <v>247</v>
      </c>
      <c r="F107" s="21"/>
      <c r="G107" s="21"/>
      <c r="H107" s="21"/>
      <c r="I107" s="21"/>
      <c r="AE107" s="3" t="s">
        <v>546</v>
      </c>
      <c r="AF107" s="33">
        <v>278</v>
      </c>
    </row>
    <row r="108" spans="1:32" x14ac:dyDescent="0.25">
      <c r="D108" s="21" t="s">
        <v>261</v>
      </c>
      <c r="E108" s="27">
        <v>248</v>
      </c>
      <c r="AE108" s="3" t="s">
        <v>545</v>
      </c>
      <c r="AF108" s="33">
        <v>279</v>
      </c>
    </row>
    <row r="109" spans="1:32" x14ac:dyDescent="0.25">
      <c r="D109" s="21" t="s">
        <v>186</v>
      </c>
      <c r="E109" s="27">
        <v>256</v>
      </c>
      <c r="AE109" s="3" t="s">
        <v>277</v>
      </c>
      <c r="AF109" s="33">
        <v>280</v>
      </c>
    </row>
    <row r="110" spans="1:32" x14ac:dyDescent="0.25">
      <c r="D110" s="21" t="s">
        <v>268</v>
      </c>
      <c r="E110" s="27">
        <v>257</v>
      </c>
      <c r="AE110" s="3" t="s">
        <v>544</v>
      </c>
      <c r="AF110" s="33">
        <v>281</v>
      </c>
    </row>
    <row r="111" spans="1:32" x14ac:dyDescent="0.25">
      <c r="D111" s="21" t="s">
        <v>272</v>
      </c>
      <c r="E111" s="27">
        <v>271</v>
      </c>
      <c r="AE111" s="3" t="s">
        <v>281</v>
      </c>
      <c r="AF111" s="33">
        <v>282</v>
      </c>
    </row>
    <row r="112" spans="1:32" x14ac:dyDescent="0.25">
      <c r="D112" s="21" t="s">
        <v>277</v>
      </c>
      <c r="E112" s="27">
        <v>280</v>
      </c>
      <c r="AE112" s="3" t="s">
        <v>269</v>
      </c>
      <c r="AF112" s="33">
        <v>283</v>
      </c>
    </row>
    <row r="113" spans="4:32" x14ac:dyDescent="0.25">
      <c r="D113" s="21" t="s">
        <v>281</v>
      </c>
      <c r="E113" s="27">
        <v>282</v>
      </c>
      <c r="AE113" s="3" t="s">
        <v>212</v>
      </c>
      <c r="AF113" s="33">
        <v>284</v>
      </c>
    </row>
    <row r="114" spans="4:32" x14ac:dyDescent="0.25">
      <c r="D114" s="21" t="s">
        <v>284</v>
      </c>
      <c r="E114" s="27">
        <v>288</v>
      </c>
      <c r="AE114" s="3" t="s">
        <v>273</v>
      </c>
      <c r="AF114" s="33">
        <v>285</v>
      </c>
    </row>
    <row r="115" spans="4:32" x14ac:dyDescent="0.25">
      <c r="D115" s="21" t="s">
        <v>140</v>
      </c>
      <c r="E115" s="27">
        <v>999</v>
      </c>
      <c r="AE115" s="3" t="s">
        <v>278</v>
      </c>
      <c r="AF115" s="33">
        <v>286</v>
      </c>
    </row>
    <row r="116" spans="4:32" x14ac:dyDescent="0.25">
      <c r="D116" s="21" t="s">
        <v>156</v>
      </c>
      <c r="E116" s="27">
        <v>298</v>
      </c>
      <c r="AE116" s="3" t="s">
        <v>284</v>
      </c>
      <c r="AF116" s="33">
        <v>288</v>
      </c>
    </row>
    <row r="117" spans="4:32" x14ac:dyDescent="0.25">
      <c r="D117" s="21" t="s">
        <v>173</v>
      </c>
      <c r="E117" s="27">
        <v>299</v>
      </c>
      <c r="AE117" s="3" t="s">
        <v>909</v>
      </c>
      <c r="AF117" s="33">
        <v>298</v>
      </c>
    </row>
    <row r="118" spans="4:32" x14ac:dyDescent="0.25">
      <c r="D118" s="21" t="s">
        <v>158</v>
      </c>
      <c r="E118" s="27">
        <v>227</v>
      </c>
      <c r="AE118" s="3" t="s">
        <v>173</v>
      </c>
      <c r="AF118" s="33">
        <v>299</v>
      </c>
    </row>
    <row r="119" spans="4:32" x14ac:dyDescent="0.25">
      <c r="D119" s="21" t="s">
        <v>201</v>
      </c>
      <c r="E119" s="27">
        <v>229</v>
      </c>
      <c r="AE119" s="3" t="s">
        <v>541</v>
      </c>
      <c r="AF119" s="33">
        <v>301</v>
      </c>
    </row>
    <row r="120" spans="4:32" x14ac:dyDescent="0.25">
      <c r="D120" s="21" t="s">
        <v>214</v>
      </c>
      <c r="E120" s="27">
        <v>230</v>
      </c>
      <c r="AE120" s="3" t="s">
        <v>540</v>
      </c>
      <c r="AF120" s="33">
        <v>302</v>
      </c>
    </row>
    <row r="121" spans="4:32" x14ac:dyDescent="0.25">
      <c r="D121" s="21" t="s">
        <v>224</v>
      </c>
      <c r="E121" s="27">
        <v>234</v>
      </c>
      <c r="AE121" s="3" t="s">
        <v>539</v>
      </c>
      <c r="AF121" s="33">
        <v>303</v>
      </c>
    </row>
    <row r="122" spans="4:32" x14ac:dyDescent="0.25">
      <c r="D122" s="21" t="s">
        <v>235</v>
      </c>
      <c r="E122" s="27">
        <v>250</v>
      </c>
      <c r="AE122" s="3" t="s">
        <v>801</v>
      </c>
      <c r="AF122" s="33">
        <v>305</v>
      </c>
    </row>
    <row r="123" spans="4:32" x14ac:dyDescent="0.25">
      <c r="D123" s="21" t="s">
        <v>245</v>
      </c>
      <c r="E123" s="27">
        <v>252</v>
      </c>
      <c r="AE123" s="3" t="s">
        <v>802</v>
      </c>
      <c r="AF123" s="33">
        <v>308</v>
      </c>
    </row>
    <row r="124" spans="4:32" x14ac:dyDescent="0.25">
      <c r="D124" s="21" t="s">
        <v>252</v>
      </c>
      <c r="E124" s="27">
        <v>254</v>
      </c>
      <c r="AE124" s="3" t="s">
        <v>803</v>
      </c>
      <c r="AF124" s="33">
        <v>310</v>
      </c>
    </row>
    <row r="125" spans="4:32" x14ac:dyDescent="0.25">
      <c r="D125" s="21" t="s">
        <v>257</v>
      </c>
      <c r="E125" s="27">
        <v>270</v>
      </c>
      <c r="AE125" s="3" t="s">
        <v>536</v>
      </c>
      <c r="AF125" s="33">
        <v>315</v>
      </c>
    </row>
    <row r="126" spans="4:32" x14ac:dyDescent="0.25">
      <c r="D126" s="21" t="s">
        <v>262</v>
      </c>
      <c r="E126" s="27">
        <v>273</v>
      </c>
      <c r="AE126" s="3" t="s">
        <v>131</v>
      </c>
      <c r="AF126" s="33">
        <v>318</v>
      </c>
    </row>
    <row r="127" spans="4:32" x14ac:dyDescent="0.25">
      <c r="D127" s="21" t="s">
        <v>265</v>
      </c>
      <c r="E127" s="27">
        <v>275</v>
      </c>
      <c r="AE127" s="3" t="s">
        <v>804</v>
      </c>
      <c r="AF127" s="33">
        <v>325</v>
      </c>
    </row>
    <row r="128" spans="4:32" x14ac:dyDescent="0.25">
      <c r="D128" s="21" t="s">
        <v>269</v>
      </c>
      <c r="E128" s="27">
        <v>283</v>
      </c>
      <c r="AE128" s="3" t="s">
        <v>805</v>
      </c>
      <c r="AF128" s="33">
        <v>330</v>
      </c>
    </row>
    <row r="129" spans="4:32" x14ac:dyDescent="0.25">
      <c r="D129" s="21" t="s">
        <v>273</v>
      </c>
      <c r="E129" s="27">
        <v>285</v>
      </c>
      <c r="AE129" s="3" t="s">
        <v>806</v>
      </c>
      <c r="AF129" s="33">
        <v>400</v>
      </c>
    </row>
    <row r="130" spans="4:32" x14ac:dyDescent="0.25">
      <c r="D130" s="21" t="s">
        <v>278</v>
      </c>
      <c r="E130" s="27">
        <v>286</v>
      </c>
      <c r="AE130" s="3" t="s">
        <v>532</v>
      </c>
      <c r="AF130" s="33">
        <v>405</v>
      </c>
    </row>
    <row r="131" spans="4:32" x14ac:dyDescent="0.25">
      <c r="D131" s="21" t="s">
        <v>140</v>
      </c>
      <c r="E131" s="27">
        <v>999</v>
      </c>
      <c r="AE131" s="3" t="s">
        <v>807</v>
      </c>
      <c r="AF131" s="33">
        <v>410</v>
      </c>
    </row>
    <row r="132" spans="4:32" x14ac:dyDescent="0.25">
      <c r="D132" s="37" t="s">
        <v>552</v>
      </c>
      <c r="E132" s="39">
        <v>188</v>
      </c>
      <c r="AE132" s="3" t="s">
        <v>530</v>
      </c>
      <c r="AF132" s="33">
        <v>414</v>
      </c>
    </row>
    <row r="133" spans="4:32" x14ac:dyDescent="0.25">
      <c r="D133" s="37" t="s">
        <v>551</v>
      </c>
      <c r="E133" s="39">
        <v>189</v>
      </c>
      <c r="AE133" s="3" t="s">
        <v>529</v>
      </c>
      <c r="AF133" s="33">
        <v>415</v>
      </c>
    </row>
    <row r="134" spans="4:32" x14ac:dyDescent="0.25">
      <c r="D134" t="s">
        <v>948</v>
      </c>
      <c r="E134" s="27">
        <v>129</v>
      </c>
      <c r="AE134" s="3" t="s">
        <v>528</v>
      </c>
      <c r="AF134" s="33">
        <v>420</v>
      </c>
    </row>
    <row r="135" spans="4:32" x14ac:dyDescent="0.25">
      <c r="AE135" s="3" t="s">
        <v>527</v>
      </c>
      <c r="AF135" s="33">
        <v>425</v>
      </c>
    </row>
    <row r="136" spans="4:32" x14ac:dyDescent="0.25">
      <c r="AE136" s="3" t="s">
        <v>526</v>
      </c>
      <c r="AF136" s="33">
        <v>430</v>
      </c>
    </row>
    <row r="137" spans="4:32" x14ac:dyDescent="0.25">
      <c r="AE137" s="3" t="s">
        <v>525</v>
      </c>
      <c r="AF137" s="33">
        <v>432</v>
      </c>
    </row>
    <row r="138" spans="4:32" x14ac:dyDescent="0.25">
      <c r="AE138" s="3" t="s">
        <v>524</v>
      </c>
      <c r="AF138" s="33">
        <v>435</v>
      </c>
    </row>
    <row r="139" spans="4:32" x14ac:dyDescent="0.25">
      <c r="AE139" s="3" t="s">
        <v>523</v>
      </c>
      <c r="AF139" s="33">
        <v>440</v>
      </c>
    </row>
    <row r="140" spans="4:32" x14ac:dyDescent="0.25">
      <c r="AE140" s="3" t="s">
        <v>522</v>
      </c>
      <c r="AF140" s="33">
        <v>510</v>
      </c>
    </row>
    <row r="141" spans="4:32" x14ac:dyDescent="0.25">
      <c r="AE141" s="3" t="s">
        <v>521</v>
      </c>
      <c r="AF141" s="33">
        <v>520</v>
      </c>
    </row>
    <row r="142" spans="4:32" x14ac:dyDescent="0.25">
      <c r="AE142" s="3" t="s">
        <v>520</v>
      </c>
      <c r="AF142" s="33">
        <v>530</v>
      </c>
    </row>
    <row r="143" spans="4:32" x14ac:dyDescent="0.25">
      <c r="AE143" s="3" t="s">
        <v>519</v>
      </c>
      <c r="AF143" s="33">
        <v>540</v>
      </c>
    </row>
    <row r="144" spans="4:32" x14ac:dyDescent="0.25">
      <c r="AE144" s="3" t="s">
        <v>518</v>
      </c>
      <c r="AF144" s="33">
        <v>550</v>
      </c>
    </row>
    <row r="145" spans="31:32" x14ac:dyDescent="0.25">
      <c r="AE145" s="3" t="s">
        <v>517</v>
      </c>
      <c r="AF145" s="33">
        <v>560</v>
      </c>
    </row>
    <row r="146" spans="31:32" x14ac:dyDescent="0.25">
      <c r="AE146" s="3" t="s">
        <v>516</v>
      </c>
      <c r="AF146" s="33">
        <v>570</v>
      </c>
    </row>
    <row r="147" spans="31:32" x14ac:dyDescent="0.25">
      <c r="AE147" s="3" t="s">
        <v>515</v>
      </c>
      <c r="AF147" s="33">
        <v>800</v>
      </c>
    </row>
    <row r="148" spans="31:32" x14ac:dyDescent="0.25">
      <c r="AE148" s="3" t="s">
        <v>140</v>
      </c>
      <c r="AF148" s="33">
        <v>999</v>
      </c>
    </row>
    <row r="149" spans="31:32" x14ac:dyDescent="0.25">
      <c r="AE149" s="3" t="s">
        <v>948</v>
      </c>
      <c r="AF149">
        <v>129</v>
      </c>
    </row>
  </sheetData>
  <autoFilter ref="A2:B2" xr:uid="{00000000-0009-0000-0000-000007000000}"/>
  <sortState xmlns:xlrd2="http://schemas.microsoft.com/office/spreadsheetml/2017/richdata2" ref="AA2:AB30">
    <sortCondition ref="AA2:AA3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8521-2C9F-4629-8074-621ABFBF1260}">
  <dimension ref="A1:S252"/>
  <sheetViews>
    <sheetView topLeftCell="A238" workbookViewId="0">
      <selection activeCell="O253" sqref="O253"/>
    </sheetView>
  </sheetViews>
  <sheetFormatPr defaultRowHeight="15" x14ac:dyDescent="0.25"/>
  <cols>
    <col min="1" max="1" width="11" customWidth="1"/>
    <col min="2" max="2" width="27.85546875" style="21" bestFit="1" customWidth="1"/>
    <col min="3" max="3" width="27.140625" style="21" bestFit="1" customWidth="1"/>
    <col min="4" max="4" width="19.42578125" bestFit="1" customWidth="1"/>
    <col min="5" max="5" width="27" bestFit="1" customWidth="1"/>
    <col min="15" max="15" width="29" style="21" bestFit="1" customWidth="1"/>
    <col min="16" max="16" width="5.5703125" style="21" bestFit="1" customWidth="1"/>
    <col min="18" max="18" width="32.7109375" style="21" bestFit="1" customWidth="1"/>
    <col min="19" max="19" width="9.140625" style="21"/>
  </cols>
  <sheetData>
    <row r="1" spans="1:19" x14ac:dyDescent="0.25">
      <c r="A1" s="1" t="s">
        <v>514</v>
      </c>
      <c r="B1" s="1" t="s">
        <v>691</v>
      </c>
      <c r="C1" s="1" t="s">
        <v>692</v>
      </c>
      <c r="D1" s="1" t="s">
        <v>686</v>
      </c>
      <c r="E1" s="1" t="s">
        <v>687</v>
      </c>
      <c r="O1" s="1" t="s">
        <v>554</v>
      </c>
      <c r="P1" s="1" t="s">
        <v>410</v>
      </c>
      <c r="R1" s="1" t="s">
        <v>554</v>
      </c>
      <c r="S1" s="1" t="s">
        <v>410</v>
      </c>
    </row>
    <row r="2" spans="1:19" x14ac:dyDescent="0.25">
      <c r="A2" t="s">
        <v>692</v>
      </c>
      <c r="B2" s="3" t="s">
        <v>414</v>
      </c>
      <c r="C2" s="3" t="s">
        <v>141</v>
      </c>
      <c r="D2" s="3" t="s">
        <v>162</v>
      </c>
      <c r="E2" s="3" t="s">
        <v>369</v>
      </c>
      <c r="O2" s="3" t="s">
        <v>369</v>
      </c>
      <c r="P2" s="32">
        <v>101</v>
      </c>
      <c r="R2" s="3" t="s">
        <v>141</v>
      </c>
      <c r="S2" s="32">
        <v>100</v>
      </c>
    </row>
    <row r="3" spans="1:19" x14ac:dyDescent="0.25">
      <c r="A3" t="s">
        <v>691</v>
      </c>
      <c r="B3" s="3" t="s">
        <v>681</v>
      </c>
      <c r="C3" s="3" t="s">
        <v>17</v>
      </c>
      <c r="D3" s="3" t="s">
        <v>154</v>
      </c>
      <c r="E3" s="3" t="s">
        <v>189</v>
      </c>
      <c r="O3" s="3" t="s">
        <v>189</v>
      </c>
      <c r="P3" s="32">
        <v>102</v>
      </c>
      <c r="R3" s="3" t="s">
        <v>17</v>
      </c>
      <c r="S3" s="32">
        <v>110</v>
      </c>
    </row>
    <row r="4" spans="1:19" x14ac:dyDescent="0.25">
      <c r="B4" s="3" t="s">
        <v>680</v>
      </c>
      <c r="C4" s="3" t="s">
        <v>22</v>
      </c>
      <c r="D4" s="3" t="s">
        <v>200</v>
      </c>
      <c r="E4" s="3" t="s">
        <v>141</v>
      </c>
      <c r="O4" s="3" t="s">
        <v>141</v>
      </c>
      <c r="P4" s="32">
        <v>103</v>
      </c>
      <c r="R4" s="3" t="s">
        <v>22</v>
      </c>
      <c r="S4" s="32">
        <v>120</v>
      </c>
    </row>
    <row r="5" spans="1:19" x14ac:dyDescent="0.25">
      <c r="B5" s="3" t="s">
        <v>679</v>
      </c>
      <c r="C5" s="3" t="s">
        <v>685</v>
      </c>
      <c r="D5" s="3" t="s">
        <v>205</v>
      </c>
      <c r="E5" s="3" t="s">
        <v>419</v>
      </c>
      <c r="O5" s="3" t="s">
        <v>419</v>
      </c>
      <c r="P5" s="32">
        <v>111</v>
      </c>
      <c r="R5" s="3" t="s">
        <v>762</v>
      </c>
      <c r="S5" s="32">
        <v>130</v>
      </c>
    </row>
    <row r="6" spans="1:19" x14ac:dyDescent="0.25">
      <c r="B6" s="3" t="s">
        <v>128</v>
      </c>
      <c r="C6" s="3" t="s">
        <v>27</v>
      </c>
      <c r="D6" s="3" t="s">
        <v>368</v>
      </c>
      <c r="E6" s="3" t="s">
        <v>420</v>
      </c>
      <c r="O6" s="3" t="s">
        <v>420</v>
      </c>
      <c r="P6" s="32">
        <v>112</v>
      </c>
      <c r="R6" s="3" t="s">
        <v>704</v>
      </c>
      <c r="S6" s="32">
        <v>150</v>
      </c>
    </row>
    <row r="7" spans="1:19" x14ac:dyDescent="0.25">
      <c r="B7" s="3" t="s">
        <v>415</v>
      </c>
      <c r="C7" s="3" t="s">
        <v>411</v>
      </c>
      <c r="D7" s="3" t="s">
        <v>158</v>
      </c>
      <c r="E7" s="3" t="s">
        <v>553</v>
      </c>
      <c r="O7" s="3" t="s">
        <v>553</v>
      </c>
      <c r="P7" s="32">
        <v>113</v>
      </c>
      <c r="R7" s="3" t="s">
        <v>945</v>
      </c>
      <c r="S7" s="32">
        <v>151</v>
      </c>
    </row>
    <row r="8" spans="1:19" x14ac:dyDescent="0.25">
      <c r="B8" s="3" t="s">
        <v>9</v>
      </c>
      <c r="C8" s="3" t="s">
        <v>32</v>
      </c>
      <c r="D8" s="3" t="s">
        <v>136</v>
      </c>
      <c r="E8" s="3" t="s">
        <v>163</v>
      </c>
      <c r="O8" s="3" t="s">
        <v>163</v>
      </c>
      <c r="P8" s="32">
        <v>121</v>
      </c>
      <c r="R8" s="3" t="s">
        <v>946</v>
      </c>
      <c r="S8" s="32">
        <v>152</v>
      </c>
    </row>
    <row r="9" spans="1:19" x14ac:dyDescent="0.25">
      <c r="B9" s="3" t="s">
        <v>678</v>
      </c>
      <c r="C9" s="3" t="s">
        <v>36</v>
      </c>
      <c r="D9" s="3" t="s">
        <v>201</v>
      </c>
      <c r="E9" s="3" t="s">
        <v>155</v>
      </c>
      <c r="O9" s="3" t="s">
        <v>155</v>
      </c>
      <c r="P9" s="32">
        <v>122</v>
      </c>
      <c r="R9" s="3" t="s">
        <v>32</v>
      </c>
      <c r="S9" s="32">
        <v>160</v>
      </c>
    </row>
    <row r="10" spans="1:19" x14ac:dyDescent="0.25">
      <c r="B10" s="3" t="s">
        <v>416</v>
      </c>
      <c r="C10" s="3" t="s">
        <v>41</v>
      </c>
      <c r="D10" s="3" t="s">
        <v>214</v>
      </c>
      <c r="E10" s="3" t="s">
        <v>190</v>
      </c>
      <c r="O10" s="3" t="s">
        <v>190</v>
      </c>
      <c r="P10" s="32">
        <v>123</v>
      </c>
      <c r="R10" s="3" t="s">
        <v>36</v>
      </c>
      <c r="S10" s="32">
        <v>170</v>
      </c>
    </row>
    <row r="11" spans="1:19" x14ac:dyDescent="0.25">
      <c r="B11" s="3" t="s">
        <v>677</v>
      </c>
      <c r="C11" s="3" t="s">
        <v>793</v>
      </c>
      <c r="D11" s="3" t="s">
        <v>131</v>
      </c>
      <c r="E11" s="3" t="s">
        <v>184</v>
      </c>
      <c r="O11" s="3" t="s">
        <v>184</v>
      </c>
      <c r="P11" s="32">
        <v>124</v>
      </c>
      <c r="R11" s="3" t="s">
        <v>41</v>
      </c>
      <c r="S11" s="32">
        <v>180</v>
      </c>
    </row>
    <row r="12" spans="1:19" x14ac:dyDescent="0.25">
      <c r="B12" s="3" t="s">
        <v>676</v>
      </c>
      <c r="C12" s="21" t="s">
        <v>915</v>
      </c>
      <c r="D12" s="3" t="s">
        <v>132</v>
      </c>
      <c r="E12" s="3" t="s">
        <v>217</v>
      </c>
      <c r="O12" s="3" t="s">
        <v>217</v>
      </c>
      <c r="P12" s="32">
        <v>125</v>
      </c>
      <c r="R12" s="3" t="s">
        <v>793</v>
      </c>
      <c r="S12" s="32">
        <v>191</v>
      </c>
    </row>
    <row r="13" spans="1:19" x14ac:dyDescent="0.25">
      <c r="B13" s="3" t="s">
        <v>417</v>
      </c>
      <c r="C13" s="21" t="s">
        <v>702</v>
      </c>
      <c r="D13" s="3" t="s">
        <v>234</v>
      </c>
      <c r="E13" s="3" t="s">
        <v>227</v>
      </c>
      <c r="O13" s="3" t="s">
        <v>227</v>
      </c>
      <c r="P13" s="32">
        <v>126</v>
      </c>
      <c r="R13" s="21" t="s">
        <v>915</v>
      </c>
      <c r="S13" s="21">
        <v>192</v>
      </c>
    </row>
    <row r="14" spans="1:19" x14ac:dyDescent="0.25">
      <c r="C14" s="21" t="s">
        <v>916</v>
      </c>
      <c r="D14" s="3" t="s">
        <v>224</v>
      </c>
      <c r="E14" s="3" t="s">
        <v>237</v>
      </c>
      <c r="O14" s="3" t="s">
        <v>237</v>
      </c>
      <c r="P14" s="32">
        <v>127</v>
      </c>
      <c r="R14" s="21" t="s">
        <v>702</v>
      </c>
      <c r="S14" s="21">
        <v>193</v>
      </c>
    </row>
    <row r="15" spans="1:19" x14ac:dyDescent="0.25">
      <c r="C15" s="21" t="s">
        <v>434</v>
      </c>
      <c r="D15" s="3" t="s">
        <v>244</v>
      </c>
      <c r="E15" s="3" t="s">
        <v>247</v>
      </c>
      <c r="O15" s="3" t="s">
        <v>247</v>
      </c>
      <c r="P15" s="32">
        <v>128</v>
      </c>
      <c r="R15" s="21" t="s">
        <v>916</v>
      </c>
      <c r="S15" s="21">
        <v>194</v>
      </c>
    </row>
    <row r="16" spans="1:19" x14ac:dyDescent="0.25">
      <c r="C16" s="21" t="s">
        <v>945</v>
      </c>
      <c r="D16" s="3" t="s">
        <v>550</v>
      </c>
      <c r="E16" s="3" t="s">
        <v>253</v>
      </c>
      <c r="O16" s="3" t="s">
        <v>253</v>
      </c>
      <c r="P16" s="32">
        <v>130</v>
      </c>
      <c r="R16" s="21" t="s">
        <v>434</v>
      </c>
      <c r="S16" s="21">
        <v>196</v>
      </c>
    </row>
    <row r="17" spans="3:19" x14ac:dyDescent="0.25">
      <c r="C17" s="21" t="s">
        <v>946</v>
      </c>
      <c r="D17" s="3" t="s">
        <v>549</v>
      </c>
      <c r="E17" s="3" t="s">
        <v>258</v>
      </c>
      <c r="O17" s="3" t="s">
        <v>258</v>
      </c>
      <c r="P17" s="32">
        <v>131</v>
      </c>
      <c r="R17" s="22" t="s">
        <v>757</v>
      </c>
      <c r="S17" s="20">
        <v>200</v>
      </c>
    </row>
    <row r="18" spans="3:19" x14ac:dyDescent="0.25">
      <c r="D18" s="3" t="s">
        <v>138</v>
      </c>
      <c r="E18" s="3" t="s">
        <v>263</v>
      </c>
      <c r="O18" s="3" t="s">
        <v>263</v>
      </c>
      <c r="P18" s="32">
        <v>132</v>
      </c>
      <c r="R18" s="22" t="s">
        <v>758</v>
      </c>
      <c r="S18" s="20">
        <v>203</v>
      </c>
    </row>
    <row r="19" spans="3:19" x14ac:dyDescent="0.25">
      <c r="D19" s="3" t="s">
        <v>256</v>
      </c>
      <c r="E19" s="3" t="s">
        <v>270</v>
      </c>
      <c r="O19" s="3" t="s">
        <v>270</v>
      </c>
      <c r="P19" s="32">
        <v>133</v>
      </c>
      <c r="R19" s="22" t="s">
        <v>759</v>
      </c>
      <c r="S19" s="20">
        <v>205</v>
      </c>
    </row>
    <row r="20" spans="3:19" x14ac:dyDescent="0.25">
      <c r="D20" s="3" t="s">
        <v>261</v>
      </c>
      <c r="E20" s="3" t="s">
        <v>266</v>
      </c>
      <c r="O20" s="3" t="s">
        <v>266</v>
      </c>
      <c r="P20" s="32">
        <v>141</v>
      </c>
      <c r="R20" s="22" t="s">
        <v>760</v>
      </c>
      <c r="S20" s="20">
        <v>210</v>
      </c>
    </row>
    <row r="21" spans="3:19" x14ac:dyDescent="0.25">
      <c r="D21" s="3" t="s">
        <v>415</v>
      </c>
      <c r="E21" s="3" t="s">
        <v>274</v>
      </c>
      <c r="O21" s="3" t="s">
        <v>274</v>
      </c>
      <c r="P21" s="32">
        <v>142</v>
      </c>
      <c r="R21" s="22" t="s">
        <v>128</v>
      </c>
      <c r="S21" s="20">
        <v>213</v>
      </c>
    </row>
    <row r="22" spans="3:19" x14ac:dyDescent="0.25">
      <c r="D22" s="3" t="s">
        <v>548</v>
      </c>
      <c r="E22" s="3" t="s">
        <v>279</v>
      </c>
      <c r="O22" s="3" t="s">
        <v>279</v>
      </c>
      <c r="P22" s="32">
        <v>144</v>
      </c>
      <c r="R22" s="22" t="s">
        <v>750</v>
      </c>
      <c r="S22" s="20">
        <v>215</v>
      </c>
    </row>
    <row r="23" spans="3:19" x14ac:dyDescent="0.25">
      <c r="D23" s="3" t="s">
        <v>251</v>
      </c>
      <c r="E23" s="3" t="s">
        <v>172</v>
      </c>
      <c r="O23" s="3" t="s">
        <v>172</v>
      </c>
      <c r="P23" s="32">
        <v>145</v>
      </c>
      <c r="R23" s="22" t="s">
        <v>9</v>
      </c>
      <c r="S23" s="20">
        <v>220</v>
      </c>
    </row>
    <row r="24" spans="3:19" x14ac:dyDescent="0.25">
      <c r="D24" s="3" t="s">
        <v>245</v>
      </c>
      <c r="E24" s="3" t="s">
        <v>421</v>
      </c>
      <c r="O24" s="3" t="s">
        <v>421</v>
      </c>
      <c r="P24" s="32">
        <v>146</v>
      </c>
      <c r="R24" s="22" t="s">
        <v>752</v>
      </c>
      <c r="S24" s="20">
        <v>225</v>
      </c>
    </row>
    <row r="25" spans="3:19" x14ac:dyDescent="0.25">
      <c r="D25" s="3" t="s">
        <v>252</v>
      </c>
      <c r="E25" s="3" t="s">
        <v>233</v>
      </c>
      <c r="O25" s="3" t="s">
        <v>233</v>
      </c>
      <c r="P25" s="32">
        <v>147</v>
      </c>
      <c r="R25" s="22" t="s">
        <v>753</v>
      </c>
      <c r="S25" s="20">
        <v>235</v>
      </c>
    </row>
    <row r="26" spans="3:19" x14ac:dyDescent="0.25">
      <c r="D26" s="3" t="s">
        <v>186</v>
      </c>
      <c r="E26" s="3" t="s">
        <v>243</v>
      </c>
      <c r="O26" s="3" t="s">
        <v>243</v>
      </c>
      <c r="P26" s="32">
        <v>148</v>
      </c>
      <c r="R26" s="22" t="s">
        <v>754</v>
      </c>
      <c r="S26" s="20">
        <v>250</v>
      </c>
    </row>
    <row r="27" spans="3:19" x14ac:dyDescent="0.25">
      <c r="D27" s="3" t="s">
        <v>268</v>
      </c>
      <c r="E27" s="3" t="s">
        <v>422</v>
      </c>
      <c r="O27" s="3" t="s">
        <v>899</v>
      </c>
      <c r="P27" s="32">
        <v>161</v>
      </c>
      <c r="R27" s="22" t="s">
        <v>755</v>
      </c>
      <c r="S27" s="20">
        <v>255</v>
      </c>
    </row>
    <row r="28" spans="3:19" x14ac:dyDescent="0.25">
      <c r="D28" s="3" t="s">
        <v>139</v>
      </c>
      <c r="E28" s="3" t="s">
        <v>423</v>
      </c>
      <c r="O28" s="3" t="s">
        <v>423</v>
      </c>
      <c r="P28" s="32">
        <v>162</v>
      </c>
      <c r="R28" s="22" t="s">
        <v>756</v>
      </c>
      <c r="S28" s="20">
        <v>260</v>
      </c>
    </row>
    <row r="29" spans="3:19" x14ac:dyDescent="0.25">
      <c r="D29" s="3" t="s">
        <v>161</v>
      </c>
      <c r="E29" s="3" t="s">
        <v>424</v>
      </c>
      <c r="O29" s="3" t="s">
        <v>900</v>
      </c>
      <c r="P29" s="32">
        <v>163</v>
      </c>
    </row>
    <row r="30" spans="3:19" x14ac:dyDescent="0.25">
      <c r="D30" s="3" t="s">
        <v>188</v>
      </c>
      <c r="E30" s="3" t="s">
        <v>425</v>
      </c>
      <c r="O30" s="3" t="s">
        <v>425</v>
      </c>
      <c r="P30" s="32">
        <v>164</v>
      </c>
      <c r="R30" s="3" t="s">
        <v>674</v>
      </c>
      <c r="S30" s="32">
        <v>305</v>
      </c>
    </row>
    <row r="31" spans="3:19" x14ac:dyDescent="0.25">
      <c r="D31" s="3" t="s">
        <v>226</v>
      </c>
      <c r="E31" s="3" t="s">
        <v>426</v>
      </c>
      <c r="O31" s="3" t="s">
        <v>901</v>
      </c>
      <c r="P31" s="32">
        <v>165</v>
      </c>
      <c r="R31" s="3" t="s">
        <v>673</v>
      </c>
      <c r="S31" s="32">
        <v>310</v>
      </c>
    </row>
    <row r="32" spans="3:19" x14ac:dyDescent="0.25">
      <c r="D32" s="3" t="s">
        <v>257</v>
      </c>
      <c r="E32" s="3" t="s">
        <v>427</v>
      </c>
      <c r="O32" s="3" t="s">
        <v>902</v>
      </c>
      <c r="P32" s="32">
        <v>166</v>
      </c>
      <c r="R32" s="3" t="s">
        <v>672</v>
      </c>
      <c r="S32" s="32">
        <v>315</v>
      </c>
    </row>
    <row r="33" spans="4:19" x14ac:dyDescent="0.25">
      <c r="D33" s="3" t="s">
        <v>272</v>
      </c>
      <c r="E33" s="3" t="s">
        <v>177</v>
      </c>
      <c r="O33" s="3" t="s">
        <v>705</v>
      </c>
      <c r="P33" s="32">
        <v>170</v>
      </c>
      <c r="R33" s="3" t="s">
        <v>671</v>
      </c>
      <c r="S33" s="32">
        <v>325</v>
      </c>
    </row>
    <row r="34" spans="4:19" x14ac:dyDescent="0.25">
      <c r="D34" s="3" t="s">
        <v>262</v>
      </c>
      <c r="E34" s="3" t="s">
        <v>428</v>
      </c>
      <c r="O34" s="3" t="s">
        <v>706</v>
      </c>
      <c r="P34" s="32">
        <v>171</v>
      </c>
      <c r="R34" s="3" t="s">
        <v>670</v>
      </c>
      <c r="S34" s="32">
        <v>335</v>
      </c>
    </row>
    <row r="35" spans="4:19" x14ac:dyDescent="0.25">
      <c r="D35" s="3" t="s">
        <v>265</v>
      </c>
      <c r="E35" s="3" t="s">
        <v>429</v>
      </c>
      <c r="O35" s="3" t="s">
        <v>177</v>
      </c>
      <c r="P35" s="32">
        <v>172</v>
      </c>
      <c r="R35" s="3" t="s">
        <v>669</v>
      </c>
      <c r="S35" s="32">
        <v>336</v>
      </c>
    </row>
    <row r="36" spans="4:19" x14ac:dyDescent="0.25">
      <c r="D36" s="3" t="s">
        <v>198</v>
      </c>
      <c r="E36" s="3" t="s">
        <v>430</v>
      </c>
      <c r="O36" s="3" t="s">
        <v>707</v>
      </c>
      <c r="P36" s="32">
        <v>173</v>
      </c>
      <c r="R36" s="3" t="s">
        <v>668</v>
      </c>
      <c r="S36" s="32">
        <v>340</v>
      </c>
    </row>
    <row r="37" spans="4:19" x14ac:dyDescent="0.25">
      <c r="D37" s="3" t="s">
        <v>547</v>
      </c>
      <c r="E37" s="3" t="s">
        <v>27</v>
      </c>
      <c r="O37" s="3" t="s">
        <v>429</v>
      </c>
      <c r="P37" s="32">
        <v>180</v>
      </c>
      <c r="R37" s="3" t="s">
        <v>667</v>
      </c>
      <c r="S37" s="32">
        <v>345</v>
      </c>
    </row>
    <row r="38" spans="4:19" x14ac:dyDescent="0.25">
      <c r="D38" s="3" t="s">
        <v>546</v>
      </c>
      <c r="E38" s="3" t="s">
        <v>917</v>
      </c>
      <c r="O38" s="3" t="s">
        <v>430</v>
      </c>
      <c r="P38" s="32">
        <v>181</v>
      </c>
      <c r="R38" s="3" t="s">
        <v>666</v>
      </c>
      <c r="S38" s="32">
        <v>350</v>
      </c>
    </row>
    <row r="39" spans="4:19" x14ac:dyDescent="0.25">
      <c r="D39" s="3" t="s">
        <v>545</v>
      </c>
      <c r="E39" s="3" t="s">
        <v>918</v>
      </c>
      <c r="O39" s="3" t="s">
        <v>27</v>
      </c>
      <c r="P39" s="32">
        <v>197</v>
      </c>
      <c r="R39" s="3" t="s">
        <v>665</v>
      </c>
      <c r="S39" s="32">
        <v>398</v>
      </c>
    </row>
    <row r="40" spans="4:19" x14ac:dyDescent="0.25">
      <c r="D40" s="3" t="s">
        <v>277</v>
      </c>
      <c r="E40" s="3" t="s">
        <v>919</v>
      </c>
      <c r="O40" s="3" t="s">
        <v>917</v>
      </c>
      <c r="P40" s="32">
        <v>186</v>
      </c>
      <c r="R40" s="3" t="s">
        <v>664</v>
      </c>
      <c r="S40" s="32">
        <v>410</v>
      </c>
    </row>
    <row r="41" spans="4:19" x14ac:dyDescent="0.25">
      <c r="D41" s="3" t="s">
        <v>544</v>
      </c>
      <c r="E41" s="3" t="s">
        <v>920</v>
      </c>
      <c r="O41" s="3" t="s">
        <v>918</v>
      </c>
      <c r="P41" s="32">
        <v>189</v>
      </c>
      <c r="R41" s="3" t="s">
        <v>663</v>
      </c>
      <c r="S41" s="32">
        <v>415</v>
      </c>
    </row>
    <row r="42" spans="4:19" x14ac:dyDescent="0.25">
      <c r="D42" s="3" t="s">
        <v>281</v>
      </c>
      <c r="E42" s="3" t="s">
        <v>921</v>
      </c>
      <c r="O42" s="3" t="s">
        <v>919</v>
      </c>
      <c r="P42" s="32">
        <v>194</v>
      </c>
      <c r="R42" s="3" t="s">
        <v>662</v>
      </c>
      <c r="S42" s="32">
        <v>420</v>
      </c>
    </row>
    <row r="43" spans="4:19" x14ac:dyDescent="0.25">
      <c r="D43" s="3" t="s">
        <v>269</v>
      </c>
      <c r="E43" s="3" t="s">
        <v>922</v>
      </c>
      <c r="O43" s="3" t="s">
        <v>920</v>
      </c>
      <c r="P43" s="32">
        <v>187</v>
      </c>
      <c r="R43" s="3" t="s">
        <v>661</v>
      </c>
      <c r="S43" s="32">
        <v>425</v>
      </c>
    </row>
    <row r="44" spans="4:19" x14ac:dyDescent="0.25">
      <c r="D44" s="3" t="s">
        <v>212</v>
      </c>
      <c r="E44" s="3" t="s">
        <v>923</v>
      </c>
      <c r="O44" s="3" t="s">
        <v>921</v>
      </c>
      <c r="P44" s="32">
        <v>190</v>
      </c>
      <c r="R44" s="3" t="s">
        <v>660</v>
      </c>
      <c r="S44" s="32">
        <v>430</v>
      </c>
    </row>
    <row r="45" spans="4:19" x14ac:dyDescent="0.25">
      <c r="D45" s="3" t="s">
        <v>273</v>
      </c>
      <c r="E45" s="3" t="s">
        <v>924</v>
      </c>
      <c r="O45" s="3" t="s">
        <v>922</v>
      </c>
      <c r="P45" s="32">
        <v>191</v>
      </c>
      <c r="R45" s="3" t="s">
        <v>659</v>
      </c>
      <c r="S45" s="32">
        <v>435</v>
      </c>
    </row>
    <row r="46" spans="4:19" x14ac:dyDescent="0.25">
      <c r="D46" s="3" t="s">
        <v>278</v>
      </c>
      <c r="E46" s="3" t="s">
        <v>925</v>
      </c>
      <c r="O46" s="3" t="s">
        <v>923</v>
      </c>
      <c r="P46" s="32">
        <v>192</v>
      </c>
      <c r="R46" s="3" t="s">
        <v>658</v>
      </c>
      <c r="S46" s="32">
        <v>440</v>
      </c>
    </row>
    <row r="47" spans="4:19" x14ac:dyDescent="0.25">
      <c r="D47" s="3" t="s">
        <v>284</v>
      </c>
      <c r="E47" s="3" t="s">
        <v>926</v>
      </c>
      <c r="O47" s="3" t="s">
        <v>924</v>
      </c>
      <c r="P47" s="32">
        <v>182</v>
      </c>
      <c r="R47" s="3" t="s">
        <v>657</v>
      </c>
      <c r="S47" s="32">
        <v>445</v>
      </c>
    </row>
    <row r="48" spans="4:19" x14ac:dyDescent="0.25">
      <c r="D48" s="3" t="s">
        <v>543</v>
      </c>
      <c r="E48" s="3" t="s">
        <v>927</v>
      </c>
      <c r="O48" s="21" t="s">
        <v>925</v>
      </c>
      <c r="P48" s="21">
        <v>104</v>
      </c>
      <c r="R48" s="3" t="s">
        <v>656</v>
      </c>
      <c r="S48" s="32">
        <v>450</v>
      </c>
    </row>
    <row r="49" spans="4:19" x14ac:dyDescent="0.25">
      <c r="D49" s="3" t="s">
        <v>542</v>
      </c>
      <c r="E49" t="s">
        <v>928</v>
      </c>
      <c r="M49" s="3"/>
      <c r="O49" s="3" t="s">
        <v>926</v>
      </c>
      <c r="P49" s="32">
        <v>105</v>
      </c>
      <c r="R49" s="3" t="s">
        <v>655</v>
      </c>
      <c r="S49" s="32">
        <v>455</v>
      </c>
    </row>
    <row r="50" spans="4:19" x14ac:dyDescent="0.25">
      <c r="D50" s="3"/>
      <c r="E50" s="3" t="s">
        <v>929</v>
      </c>
      <c r="M50" s="3"/>
      <c r="O50" s="3" t="s">
        <v>927</v>
      </c>
      <c r="P50" s="32">
        <v>106</v>
      </c>
      <c r="R50" s="3" t="s">
        <v>654</v>
      </c>
      <c r="S50" s="32">
        <v>460</v>
      </c>
    </row>
    <row r="51" spans="4:19" x14ac:dyDescent="0.25">
      <c r="D51" s="3"/>
      <c r="E51" s="3" t="s">
        <v>930</v>
      </c>
      <c r="M51" s="3"/>
      <c r="O51" s="21" t="s">
        <v>928</v>
      </c>
      <c r="P51" s="21">
        <v>107</v>
      </c>
      <c r="R51" s="3" t="s">
        <v>653</v>
      </c>
      <c r="S51" s="32">
        <v>465</v>
      </c>
    </row>
    <row r="52" spans="4:19" x14ac:dyDescent="0.25">
      <c r="D52" s="3"/>
      <c r="E52" s="3" t="s">
        <v>931</v>
      </c>
      <c r="M52" s="3"/>
      <c r="O52" s="21" t="s">
        <v>929</v>
      </c>
      <c r="P52" s="21">
        <v>108</v>
      </c>
      <c r="R52" s="3" t="s">
        <v>652</v>
      </c>
      <c r="S52" s="32">
        <v>470</v>
      </c>
    </row>
    <row r="53" spans="4:19" x14ac:dyDescent="0.25">
      <c r="D53" s="3"/>
      <c r="E53" s="3" t="s">
        <v>932</v>
      </c>
      <c r="M53" s="3"/>
      <c r="O53" s="21" t="s">
        <v>930</v>
      </c>
      <c r="P53" s="21">
        <v>109</v>
      </c>
      <c r="R53" s="3" t="s">
        <v>651</v>
      </c>
      <c r="S53" s="32">
        <v>475</v>
      </c>
    </row>
    <row r="54" spans="4:19" x14ac:dyDescent="0.25">
      <c r="D54" s="3"/>
      <c r="E54" s="3" t="s">
        <v>933</v>
      </c>
      <c r="M54" s="3"/>
      <c r="O54" s="21" t="s">
        <v>931</v>
      </c>
      <c r="P54" s="21">
        <v>195</v>
      </c>
      <c r="R54" s="3" t="s">
        <v>650</v>
      </c>
      <c r="S54" s="32">
        <v>499</v>
      </c>
    </row>
    <row r="55" spans="4:19" x14ac:dyDescent="0.25">
      <c r="D55" s="3"/>
      <c r="E55" s="3" t="s">
        <v>934</v>
      </c>
      <c r="M55" s="3"/>
      <c r="O55" s="21" t="s">
        <v>932</v>
      </c>
      <c r="P55" s="21">
        <v>198</v>
      </c>
      <c r="R55" s="3" t="s">
        <v>649</v>
      </c>
      <c r="S55" s="32">
        <v>501</v>
      </c>
    </row>
    <row r="56" spans="4:19" x14ac:dyDescent="0.25">
      <c r="D56" s="3"/>
      <c r="E56" s="3" t="s">
        <v>935</v>
      </c>
      <c r="M56" s="3"/>
      <c r="O56" s="21" t="s">
        <v>933</v>
      </c>
      <c r="P56" s="21">
        <v>110</v>
      </c>
      <c r="R56" s="3" t="s">
        <v>648</v>
      </c>
      <c r="S56" s="32">
        <v>502</v>
      </c>
    </row>
    <row r="57" spans="4:19" x14ac:dyDescent="0.25">
      <c r="D57" s="3"/>
      <c r="E57" s="3" t="s">
        <v>936</v>
      </c>
      <c r="M57" s="3"/>
      <c r="O57" s="21" t="s">
        <v>934</v>
      </c>
      <c r="P57" s="21">
        <v>188</v>
      </c>
      <c r="R57" s="3" t="s">
        <v>647</v>
      </c>
      <c r="S57" s="32">
        <v>503</v>
      </c>
    </row>
    <row r="58" spans="4:19" x14ac:dyDescent="0.25">
      <c r="D58" s="3"/>
      <c r="E58" s="3" t="s">
        <v>937</v>
      </c>
      <c r="M58" s="3"/>
      <c r="O58" s="21" t="s">
        <v>935</v>
      </c>
      <c r="P58" s="21">
        <v>193</v>
      </c>
      <c r="R58" s="3" t="s">
        <v>646</v>
      </c>
      <c r="S58" s="32">
        <v>504</v>
      </c>
    </row>
    <row r="59" spans="4:19" x14ac:dyDescent="0.25">
      <c r="D59" s="3"/>
      <c r="E59" s="3" t="s">
        <v>938</v>
      </c>
      <c r="M59" s="3"/>
      <c r="O59" s="21" t="s">
        <v>936</v>
      </c>
      <c r="P59" s="21">
        <v>183</v>
      </c>
      <c r="R59" s="3" t="s">
        <v>645</v>
      </c>
      <c r="S59" s="32">
        <v>505</v>
      </c>
    </row>
    <row r="60" spans="4:19" x14ac:dyDescent="0.25">
      <c r="D60" s="3"/>
      <c r="E60" s="3" t="s">
        <v>916</v>
      </c>
      <c r="M60" s="3"/>
      <c r="O60" s="21" t="s">
        <v>937</v>
      </c>
      <c r="P60" s="21">
        <v>184</v>
      </c>
      <c r="R60" s="3" t="s">
        <v>644</v>
      </c>
      <c r="S60" s="32">
        <v>506</v>
      </c>
    </row>
    <row r="61" spans="4:19" x14ac:dyDescent="0.25">
      <c r="D61" s="3"/>
      <c r="E61" s="3" t="s">
        <v>945</v>
      </c>
      <c r="M61" s="3"/>
      <c r="O61" s="21" t="s">
        <v>938</v>
      </c>
      <c r="P61" s="21">
        <v>185</v>
      </c>
      <c r="R61" s="3" t="s">
        <v>643</v>
      </c>
      <c r="S61" s="32">
        <v>699</v>
      </c>
    </row>
    <row r="62" spans="4:19" x14ac:dyDescent="0.25">
      <c r="D62" s="3"/>
      <c r="E62" s="3" t="s">
        <v>946</v>
      </c>
      <c r="M62" s="3"/>
      <c r="O62" s="21" t="s">
        <v>940</v>
      </c>
      <c r="P62" s="21">
        <v>114</v>
      </c>
      <c r="R62" s="3" t="s">
        <v>642</v>
      </c>
      <c r="S62" s="32">
        <v>798</v>
      </c>
    </row>
    <row r="63" spans="4:19" x14ac:dyDescent="0.25">
      <c r="D63" s="3"/>
      <c r="E63" s="3" t="s">
        <v>947</v>
      </c>
      <c r="M63" s="3"/>
      <c r="O63" s="3" t="s">
        <v>162</v>
      </c>
      <c r="P63" s="47">
        <v>200</v>
      </c>
      <c r="R63" s="3" t="s">
        <v>641</v>
      </c>
      <c r="S63" s="32">
        <v>799</v>
      </c>
    </row>
    <row r="64" spans="4:19" x14ac:dyDescent="0.25">
      <c r="D64" s="3"/>
      <c r="E64" s="3" t="s">
        <v>948</v>
      </c>
      <c r="M64" s="3"/>
      <c r="O64" s="3" t="s">
        <v>154</v>
      </c>
      <c r="P64" s="32">
        <v>201</v>
      </c>
      <c r="R64" s="3" t="s">
        <v>640</v>
      </c>
      <c r="S64" s="32">
        <v>801</v>
      </c>
    </row>
    <row r="65" spans="13:19" x14ac:dyDescent="0.25">
      <c r="M65" s="3"/>
      <c r="O65" s="3" t="s">
        <v>200</v>
      </c>
      <c r="P65" s="32">
        <v>224</v>
      </c>
      <c r="R65" s="3" t="s">
        <v>639</v>
      </c>
      <c r="S65" s="32">
        <v>802</v>
      </c>
    </row>
    <row r="66" spans="13:19" x14ac:dyDescent="0.25">
      <c r="M66" s="3"/>
      <c r="O66" s="3" t="s">
        <v>205</v>
      </c>
      <c r="P66" s="32">
        <v>225</v>
      </c>
      <c r="R66" s="3" t="s">
        <v>638</v>
      </c>
      <c r="S66" s="32">
        <v>803</v>
      </c>
    </row>
    <row r="67" spans="13:19" x14ac:dyDescent="0.25">
      <c r="M67" s="3"/>
      <c r="O67" s="3" t="s">
        <v>368</v>
      </c>
      <c r="P67" s="32">
        <v>226</v>
      </c>
      <c r="R67" s="3" t="s">
        <v>637</v>
      </c>
      <c r="S67" s="32">
        <v>804</v>
      </c>
    </row>
    <row r="68" spans="13:19" x14ac:dyDescent="0.25">
      <c r="M68" s="3"/>
      <c r="O68" s="3" t="s">
        <v>158</v>
      </c>
      <c r="P68" s="32">
        <v>227</v>
      </c>
      <c r="R68" s="3" t="s">
        <v>636</v>
      </c>
      <c r="S68" s="32">
        <v>805</v>
      </c>
    </row>
    <row r="69" spans="13:19" x14ac:dyDescent="0.25">
      <c r="M69" s="3"/>
      <c r="O69" s="3" t="s">
        <v>136</v>
      </c>
      <c r="P69" s="32">
        <v>228</v>
      </c>
      <c r="R69" s="3" t="s">
        <v>635</v>
      </c>
      <c r="S69" s="32">
        <v>806</v>
      </c>
    </row>
    <row r="70" spans="13:19" x14ac:dyDescent="0.25">
      <c r="M70" s="3"/>
      <c r="O70" s="3" t="s">
        <v>201</v>
      </c>
      <c r="P70" s="32">
        <v>229</v>
      </c>
      <c r="R70" s="3" t="s">
        <v>634</v>
      </c>
      <c r="S70" s="32">
        <v>807</v>
      </c>
    </row>
    <row r="71" spans="13:19" x14ac:dyDescent="0.25">
      <c r="M71" s="3"/>
      <c r="O71" s="3" t="s">
        <v>214</v>
      </c>
      <c r="P71" s="32">
        <v>230</v>
      </c>
      <c r="R71" s="3" t="s">
        <v>633</v>
      </c>
      <c r="S71" s="32">
        <v>808</v>
      </c>
    </row>
    <row r="72" spans="13:19" x14ac:dyDescent="0.25">
      <c r="M72" s="3"/>
      <c r="O72" s="3" t="s">
        <v>131</v>
      </c>
      <c r="P72" s="32">
        <v>231</v>
      </c>
      <c r="R72" s="3" t="s">
        <v>632</v>
      </c>
      <c r="S72" s="32">
        <v>850</v>
      </c>
    </row>
    <row r="73" spans="13:19" x14ac:dyDescent="0.25">
      <c r="M73" s="3"/>
      <c r="O73" s="3" t="s">
        <v>132</v>
      </c>
      <c r="P73" s="32">
        <v>232</v>
      </c>
      <c r="R73" s="3" t="s">
        <v>631</v>
      </c>
      <c r="S73" s="32">
        <v>851</v>
      </c>
    </row>
    <row r="74" spans="13:19" x14ac:dyDescent="0.25">
      <c r="M74" s="3"/>
      <c r="O74" s="3" t="s">
        <v>234</v>
      </c>
      <c r="P74" s="32">
        <v>233</v>
      </c>
      <c r="R74" s="3" t="s">
        <v>630</v>
      </c>
      <c r="S74" s="32">
        <v>852</v>
      </c>
    </row>
    <row r="75" spans="13:19" x14ac:dyDescent="0.25">
      <c r="M75" s="3"/>
      <c r="O75" s="3" t="s">
        <v>224</v>
      </c>
      <c r="P75" s="32">
        <v>234</v>
      </c>
      <c r="R75" s="3" t="s">
        <v>629</v>
      </c>
      <c r="S75" s="32">
        <v>899</v>
      </c>
    </row>
    <row r="76" spans="13:19" x14ac:dyDescent="0.25">
      <c r="M76" s="3"/>
      <c r="O76" s="3" t="s">
        <v>244</v>
      </c>
      <c r="P76" s="32">
        <v>235</v>
      </c>
      <c r="R76" s="3" t="s">
        <v>628</v>
      </c>
      <c r="S76" s="32">
        <v>901</v>
      </c>
    </row>
    <row r="77" spans="13:19" x14ac:dyDescent="0.25">
      <c r="M77" s="3"/>
      <c r="O77" s="3" t="s">
        <v>138</v>
      </c>
      <c r="P77" s="32">
        <v>245</v>
      </c>
      <c r="R77" s="3" t="s">
        <v>627</v>
      </c>
      <c r="S77" s="32">
        <v>902</v>
      </c>
    </row>
    <row r="78" spans="13:19" x14ac:dyDescent="0.25">
      <c r="M78" s="3"/>
      <c r="O78" s="3" t="s">
        <v>256</v>
      </c>
      <c r="P78" s="32">
        <v>247</v>
      </c>
      <c r="R78" s="3" t="s">
        <v>626</v>
      </c>
      <c r="S78" s="32">
        <v>903</v>
      </c>
    </row>
    <row r="79" spans="13:19" x14ac:dyDescent="0.25">
      <c r="M79" s="3"/>
      <c r="O79" s="3" t="s">
        <v>261</v>
      </c>
      <c r="P79" s="32">
        <v>248</v>
      </c>
      <c r="R79" s="3" t="s">
        <v>625</v>
      </c>
      <c r="S79" s="32">
        <v>904</v>
      </c>
    </row>
    <row r="80" spans="13:19" x14ac:dyDescent="0.25">
      <c r="M80" s="3"/>
      <c r="O80" s="3" t="s">
        <v>415</v>
      </c>
      <c r="P80" s="32">
        <v>249</v>
      </c>
      <c r="R80" s="3" t="s">
        <v>624</v>
      </c>
      <c r="S80" s="32">
        <v>905</v>
      </c>
    </row>
    <row r="81" spans="13:19" x14ac:dyDescent="0.25">
      <c r="M81" s="3"/>
      <c r="O81" s="3" t="s">
        <v>548</v>
      </c>
      <c r="P81" s="32">
        <v>250</v>
      </c>
      <c r="R81" s="3" t="s">
        <v>623</v>
      </c>
      <c r="S81" s="32">
        <v>906</v>
      </c>
    </row>
    <row r="82" spans="13:19" x14ac:dyDescent="0.25">
      <c r="M82" s="3"/>
      <c r="O82" s="3" t="s">
        <v>251</v>
      </c>
      <c r="P82" s="32">
        <v>251</v>
      </c>
      <c r="R82" s="3" t="s">
        <v>622</v>
      </c>
      <c r="S82" s="32">
        <v>907</v>
      </c>
    </row>
    <row r="83" spans="13:19" x14ac:dyDescent="0.25">
      <c r="M83" s="3"/>
      <c r="O83" s="3" t="s">
        <v>245</v>
      </c>
      <c r="P83" s="32">
        <v>252</v>
      </c>
      <c r="R83" s="3" t="s">
        <v>621</v>
      </c>
      <c r="S83" s="32">
        <v>908</v>
      </c>
    </row>
    <row r="84" spans="13:19" x14ac:dyDescent="0.25">
      <c r="M84" s="3"/>
      <c r="O84" s="3" t="s">
        <v>252</v>
      </c>
      <c r="P84" s="32">
        <v>254</v>
      </c>
      <c r="R84" s="3" t="s">
        <v>620</v>
      </c>
      <c r="S84" s="32">
        <v>909</v>
      </c>
    </row>
    <row r="85" spans="13:19" x14ac:dyDescent="0.25">
      <c r="M85" s="3"/>
      <c r="O85" s="3" t="s">
        <v>186</v>
      </c>
      <c r="P85" s="32">
        <v>256</v>
      </c>
      <c r="R85" s="3" t="s">
        <v>619</v>
      </c>
      <c r="S85" s="32">
        <v>910</v>
      </c>
    </row>
    <row r="86" spans="13:19" x14ac:dyDescent="0.25">
      <c r="M86" s="3"/>
      <c r="O86" s="3" t="s">
        <v>268</v>
      </c>
      <c r="P86" s="32">
        <v>257</v>
      </c>
      <c r="R86" s="3" t="s">
        <v>618</v>
      </c>
      <c r="S86" s="32">
        <v>911</v>
      </c>
    </row>
    <row r="87" spans="13:19" x14ac:dyDescent="0.25">
      <c r="M87" s="3"/>
      <c r="O87" s="3" t="s">
        <v>139</v>
      </c>
      <c r="P87" s="32">
        <v>265</v>
      </c>
      <c r="R87" s="3" t="s">
        <v>617</v>
      </c>
      <c r="S87" s="32">
        <v>912</v>
      </c>
    </row>
    <row r="88" spans="13:19" x14ac:dyDescent="0.25">
      <c r="M88" s="3"/>
      <c r="O88" s="3" t="s">
        <v>161</v>
      </c>
      <c r="P88" s="32">
        <v>266</v>
      </c>
      <c r="R88" s="3" t="s">
        <v>616</v>
      </c>
      <c r="S88" s="32">
        <v>913</v>
      </c>
    </row>
    <row r="89" spans="13:19" x14ac:dyDescent="0.25">
      <c r="M89" s="3"/>
      <c r="O89" s="3" t="s">
        <v>188</v>
      </c>
      <c r="P89" s="32">
        <v>267</v>
      </c>
      <c r="R89" s="3" t="s">
        <v>615</v>
      </c>
      <c r="S89" s="32">
        <v>914</v>
      </c>
    </row>
    <row r="90" spans="13:19" x14ac:dyDescent="0.25">
      <c r="M90" s="3"/>
      <c r="O90" s="3" t="s">
        <v>226</v>
      </c>
      <c r="P90" s="32">
        <v>268</v>
      </c>
      <c r="R90" s="3" t="s">
        <v>614</v>
      </c>
      <c r="S90" s="32">
        <v>915</v>
      </c>
    </row>
    <row r="91" spans="13:19" x14ac:dyDescent="0.25">
      <c r="M91" s="3"/>
      <c r="O91" s="3" t="s">
        <v>257</v>
      </c>
      <c r="P91" s="32">
        <v>270</v>
      </c>
      <c r="R91" s="3" t="s">
        <v>613</v>
      </c>
      <c r="S91" s="32">
        <v>916</v>
      </c>
    </row>
    <row r="92" spans="13:19" x14ac:dyDescent="0.25">
      <c r="M92" s="3"/>
      <c r="O92" s="3" t="s">
        <v>272</v>
      </c>
      <c r="P92" s="32">
        <v>271</v>
      </c>
      <c r="R92" s="3" t="s">
        <v>612</v>
      </c>
      <c r="S92" s="32">
        <v>917</v>
      </c>
    </row>
    <row r="93" spans="13:19" x14ac:dyDescent="0.25">
      <c r="M93" s="3"/>
      <c r="O93" s="3" t="s">
        <v>262</v>
      </c>
      <c r="P93" s="32">
        <v>273</v>
      </c>
      <c r="R93" s="3" t="s">
        <v>611</v>
      </c>
      <c r="S93" s="32">
        <v>918</v>
      </c>
    </row>
    <row r="94" spans="13:19" x14ac:dyDescent="0.25">
      <c r="M94" s="3"/>
      <c r="O94" s="3" t="s">
        <v>265</v>
      </c>
      <c r="P94" s="32">
        <v>275</v>
      </c>
      <c r="R94" s="3" t="s">
        <v>610</v>
      </c>
      <c r="S94" s="32">
        <v>919</v>
      </c>
    </row>
    <row r="95" spans="13:19" x14ac:dyDescent="0.25">
      <c r="O95" s="3" t="s">
        <v>198</v>
      </c>
      <c r="P95" s="32">
        <v>276</v>
      </c>
      <c r="R95" s="3" t="s">
        <v>609</v>
      </c>
      <c r="S95" s="32">
        <v>920</v>
      </c>
    </row>
    <row r="96" spans="13:19" x14ac:dyDescent="0.25">
      <c r="O96" s="3" t="s">
        <v>547</v>
      </c>
      <c r="P96" s="32">
        <v>277</v>
      </c>
      <c r="R96" s="3" t="s">
        <v>608</v>
      </c>
      <c r="S96" s="32">
        <v>921</v>
      </c>
    </row>
    <row r="97" spans="15:19" x14ac:dyDescent="0.25">
      <c r="O97" s="3" t="s">
        <v>546</v>
      </c>
      <c r="P97" s="32">
        <v>278</v>
      </c>
      <c r="R97" s="3" t="s">
        <v>607</v>
      </c>
      <c r="S97" s="32">
        <v>922</v>
      </c>
    </row>
    <row r="98" spans="15:19" x14ac:dyDescent="0.25">
      <c r="O98" s="3" t="s">
        <v>545</v>
      </c>
      <c r="P98" s="32">
        <v>279</v>
      </c>
      <c r="R98" s="3" t="s">
        <v>606</v>
      </c>
      <c r="S98" s="32">
        <v>923</v>
      </c>
    </row>
    <row r="99" spans="15:19" x14ac:dyDescent="0.25">
      <c r="O99" s="3" t="s">
        <v>277</v>
      </c>
      <c r="P99" s="32">
        <v>280</v>
      </c>
      <c r="R99" s="3" t="s">
        <v>605</v>
      </c>
      <c r="S99" s="32">
        <v>924</v>
      </c>
    </row>
    <row r="100" spans="15:19" x14ac:dyDescent="0.25">
      <c r="O100" s="3" t="s">
        <v>281</v>
      </c>
      <c r="P100" s="32">
        <v>282</v>
      </c>
      <c r="R100" s="3" t="s">
        <v>604</v>
      </c>
      <c r="S100" s="32">
        <v>925</v>
      </c>
    </row>
    <row r="101" spans="15:19" x14ac:dyDescent="0.25">
      <c r="O101" s="3" t="s">
        <v>269</v>
      </c>
      <c r="P101" s="32">
        <v>283</v>
      </c>
      <c r="R101" s="3" t="s">
        <v>603</v>
      </c>
      <c r="S101" s="32">
        <v>926</v>
      </c>
    </row>
    <row r="102" spans="15:19" x14ac:dyDescent="0.25">
      <c r="O102" s="3" t="s">
        <v>212</v>
      </c>
      <c r="P102" s="32">
        <v>284</v>
      </c>
      <c r="R102" s="3" t="s">
        <v>602</v>
      </c>
      <c r="S102" s="32">
        <v>927</v>
      </c>
    </row>
    <row r="103" spans="15:19" x14ac:dyDescent="0.25">
      <c r="O103" s="3" t="s">
        <v>273</v>
      </c>
      <c r="P103" s="32">
        <v>285</v>
      </c>
      <c r="R103" s="3" t="s">
        <v>601</v>
      </c>
      <c r="S103" s="32">
        <v>928</v>
      </c>
    </row>
    <row r="104" spans="15:19" x14ac:dyDescent="0.25">
      <c r="O104" s="3" t="s">
        <v>278</v>
      </c>
      <c r="P104" s="32">
        <v>286</v>
      </c>
      <c r="R104" s="3" t="s">
        <v>600</v>
      </c>
      <c r="S104" s="32">
        <v>929</v>
      </c>
    </row>
    <row r="105" spans="15:19" x14ac:dyDescent="0.25">
      <c r="O105" s="3" t="s">
        <v>284</v>
      </c>
      <c r="P105" s="32">
        <v>288</v>
      </c>
      <c r="R105" s="3" t="s">
        <v>599</v>
      </c>
      <c r="S105" s="32">
        <v>930</v>
      </c>
    </row>
    <row r="106" spans="15:19" x14ac:dyDescent="0.25">
      <c r="O106" s="3" t="s">
        <v>543</v>
      </c>
      <c r="P106" s="32">
        <v>298</v>
      </c>
      <c r="R106" s="3" t="s">
        <v>598</v>
      </c>
      <c r="S106" s="32">
        <v>940</v>
      </c>
    </row>
    <row r="107" spans="15:19" x14ac:dyDescent="0.25">
      <c r="O107" s="3" t="s">
        <v>542</v>
      </c>
      <c r="P107" s="32">
        <v>299</v>
      </c>
      <c r="R107" s="3" t="s">
        <v>597</v>
      </c>
      <c r="S107" s="32">
        <v>950</v>
      </c>
    </row>
    <row r="108" spans="15:19" x14ac:dyDescent="0.25">
      <c r="O108" s="3" t="s">
        <v>541</v>
      </c>
      <c r="P108" s="32">
        <v>301</v>
      </c>
      <c r="R108" s="3" t="s">
        <v>596</v>
      </c>
      <c r="S108" s="32">
        <v>951</v>
      </c>
    </row>
    <row r="109" spans="15:19" x14ac:dyDescent="0.25">
      <c r="O109" s="3" t="s">
        <v>540</v>
      </c>
      <c r="P109" s="32">
        <v>302</v>
      </c>
      <c r="R109" s="3" t="s">
        <v>595</v>
      </c>
      <c r="S109" s="32">
        <v>952</v>
      </c>
    </row>
    <row r="110" spans="15:19" x14ac:dyDescent="0.25">
      <c r="O110" s="3" t="s">
        <v>539</v>
      </c>
      <c r="P110" s="32">
        <v>303</v>
      </c>
      <c r="R110" s="3" t="s">
        <v>594</v>
      </c>
      <c r="S110" s="32">
        <v>953</v>
      </c>
    </row>
    <row r="111" spans="15:19" x14ac:dyDescent="0.25">
      <c r="O111" s="3" t="s">
        <v>538</v>
      </c>
      <c r="P111" s="32">
        <v>305</v>
      </c>
      <c r="R111" s="3" t="s">
        <v>593</v>
      </c>
      <c r="S111" s="32">
        <v>954</v>
      </c>
    </row>
    <row r="112" spans="15:19" x14ac:dyDescent="0.25">
      <c r="O112" s="3" t="s">
        <v>537</v>
      </c>
      <c r="P112" s="32">
        <v>308</v>
      </c>
      <c r="R112" s="3" t="s">
        <v>592</v>
      </c>
      <c r="S112" s="32">
        <v>955</v>
      </c>
    </row>
    <row r="113" spans="15:19" x14ac:dyDescent="0.25">
      <c r="O113" s="3" t="s">
        <v>247</v>
      </c>
      <c r="P113" s="32">
        <v>310</v>
      </c>
      <c r="R113" s="3" t="s">
        <v>591</v>
      </c>
      <c r="S113" s="32">
        <v>956</v>
      </c>
    </row>
    <row r="114" spans="15:19" x14ac:dyDescent="0.25">
      <c r="O114" s="3" t="s">
        <v>536</v>
      </c>
      <c r="P114" s="32">
        <v>315</v>
      </c>
      <c r="R114" s="3" t="s">
        <v>590</v>
      </c>
      <c r="S114" s="32">
        <v>957</v>
      </c>
    </row>
    <row r="115" spans="15:19" x14ac:dyDescent="0.25">
      <c r="O115" s="3" t="s">
        <v>131</v>
      </c>
      <c r="P115" s="32">
        <v>318</v>
      </c>
      <c r="R115" s="3" t="s">
        <v>589</v>
      </c>
      <c r="S115" s="32">
        <v>958</v>
      </c>
    </row>
    <row r="116" spans="15:19" x14ac:dyDescent="0.25">
      <c r="O116" s="3" t="s">
        <v>535</v>
      </c>
      <c r="P116" s="32">
        <v>325</v>
      </c>
      <c r="R116" s="3" t="s">
        <v>588</v>
      </c>
      <c r="S116" s="32">
        <v>960</v>
      </c>
    </row>
    <row r="117" spans="15:19" x14ac:dyDescent="0.25">
      <c r="O117" s="3" t="s">
        <v>534</v>
      </c>
      <c r="P117" s="32">
        <v>330</v>
      </c>
      <c r="R117" s="3" t="s">
        <v>587</v>
      </c>
      <c r="S117" s="32">
        <v>999</v>
      </c>
    </row>
    <row r="118" spans="15:19" x14ac:dyDescent="0.25">
      <c r="O118" s="3" t="s">
        <v>533</v>
      </c>
      <c r="P118" s="32">
        <v>400</v>
      </c>
      <c r="R118" s="3" t="s">
        <v>585</v>
      </c>
      <c r="S118" s="3" t="s">
        <v>586</v>
      </c>
    </row>
    <row r="119" spans="15:19" x14ac:dyDescent="0.25">
      <c r="O119" s="3" t="s">
        <v>532</v>
      </c>
      <c r="P119" s="32">
        <v>405</v>
      </c>
      <c r="R119" s="3" t="s">
        <v>583</v>
      </c>
      <c r="S119" s="3" t="s">
        <v>584</v>
      </c>
    </row>
    <row r="120" spans="15:19" x14ac:dyDescent="0.25">
      <c r="O120" s="3" t="s">
        <v>531</v>
      </c>
      <c r="P120" s="32">
        <v>410</v>
      </c>
      <c r="R120" s="3" t="s">
        <v>581</v>
      </c>
      <c r="S120" s="3" t="s">
        <v>582</v>
      </c>
    </row>
    <row r="121" spans="15:19" x14ac:dyDescent="0.25">
      <c r="O121" s="3" t="s">
        <v>530</v>
      </c>
      <c r="P121" s="32">
        <v>414</v>
      </c>
      <c r="R121" s="3" t="s">
        <v>579</v>
      </c>
      <c r="S121" s="3" t="s">
        <v>580</v>
      </c>
    </row>
    <row r="122" spans="15:19" x14ac:dyDescent="0.25">
      <c r="O122" s="3" t="s">
        <v>529</v>
      </c>
      <c r="P122" s="32">
        <v>415</v>
      </c>
      <c r="R122" s="3" t="s">
        <v>577</v>
      </c>
      <c r="S122" s="3" t="s">
        <v>578</v>
      </c>
    </row>
    <row r="123" spans="15:19" x14ac:dyDescent="0.25">
      <c r="O123" s="3" t="s">
        <v>528</v>
      </c>
      <c r="P123" s="32">
        <v>420</v>
      </c>
      <c r="R123" s="3" t="s">
        <v>575</v>
      </c>
      <c r="S123" s="3" t="s">
        <v>576</v>
      </c>
    </row>
    <row r="124" spans="15:19" x14ac:dyDescent="0.25">
      <c r="O124" s="3" t="s">
        <v>527</v>
      </c>
      <c r="P124" s="32">
        <v>425</v>
      </c>
      <c r="R124" s="3" t="s">
        <v>573</v>
      </c>
      <c r="S124" s="3" t="s">
        <v>574</v>
      </c>
    </row>
    <row r="125" spans="15:19" x14ac:dyDescent="0.25">
      <c r="O125" s="3" t="s">
        <v>526</v>
      </c>
      <c r="P125" s="32">
        <v>430</v>
      </c>
      <c r="R125" s="3" t="s">
        <v>571</v>
      </c>
      <c r="S125" s="3" t="s">
        <v>572</v>
      </c>
    </row>
    <row r="126" spans="15:19" x14ac:dyDescent="0.25">
      <c r="O126" s="3" t="s">
        <v>525</v>
      </c>
      <c r="P126" s="32">
        <v>432</v>
      </c>
      <c r="R126" s="3" t="s">
        <v>569</v>
      </c>
      <c r="S126" s="3" t="s">
        <v>570</v>
      </c>
    </row>
    <row r="127" spans="15:19" x14ac:dyDescent="0.25">
      <c r="O127" s="3" t="s">
        <v>524</v>
      </c>
      <c r="P127" s="32">
        <v>435</v>
      </c>
      <c r="R127" s="3" t="s">
        <v>567</v>
      </c>
      <c r="S127" s="3" t="s">
        <v>568</v>
      </c>
    </row>
    <row r="128" spans="15:19" x14ac:dyDescent="0.25">
      <c r="O128" s="3" t="s">
        <v>523</v>
      </c>
      <c r="P128" s="32">
        <v>440</v>
      </c>
      <c r="R128" s="3" t="s">
        <v>565</v>
      </c>
      <c r="S128" s="3" t="s">
        <v>566</v>
      </c>
    </row>
    <row r="129" spans="15:19" x14ac:dyDescent="0.25">
      <c r="O129" s="3" t="s">
        <v>522</v>
      </c>
      <c r="P129" s="32">
        <v>510</v>
      </c>
      <c r="R129" s="3" t="s">
        <v>563</v>
      </c>
      <c r="S129" s="3" t="s">
        <v>564</v>
      </c>
    </row>
    <row r="130" spans="15:19" x14ac:dyDescent="0.25">
      <c r="O130" s="3" t="s">
        <v>521</v>
      </c>
      <c r="P130" s="32">
        <v>520</v>
      </c>
      <c r="R130" s="3" t="s">
        <v>561</v>
      </c>
      <c r="S130" s="3" t="s">
        <v>562</v>
      </c>
    </row>
    <row r="131" spans="15:19" x14ac:dyDescent="0.25">
      <c r="O131" s="3" t="s">
        <v>520</v>
      </c>
      <c r="P131" s="32">
        <v>530</v>
      </c>
      <c r="R131" s="3" t="s">
        <v>559</v>
      </c>
      <c r="S131" s="3" t="s">
        <v>560</v>
      </c>
    </row>
    <row r="132" spans="15:19" x14ac:dyDescent="0.25">
      <c r="O132" s="3" t="s">
        <v>519</v>
      </c>
      <c r="P132" s="32">
        <v>540</v>
      </c>
      <c r="R132" s="3" t="s">
        <v>557</v>
      </c>
      <c r="S132" s="3" t="s">
        <v>558</v>
      </c>
    </row>
    <row r="133" spans="15:19" x14ac:dyDescent="0.25">
      <c r="O133" s="3" t="s">
        <v>518</v>
      </c>
      <c r="P133" s="32">
        <v>550</v>
      </c>
      <c r="R133" s="3" t="s">
        <v>555</v>
      </c>
      <c r="S133" s="3" t="s">
        <v>556</v>
      </c>
    </row>
    <row r="134" spans="15:19" x14ac:dyDescent="0.25">
      <c r="O134" s="3" t="s">
        <v>517</v>
      </c>
      <c r="P134" s="32">
        <v>560</v>
      </c>
    </row>
    <row r="135" spans="15:19" x14ac:dyDescent="0.25">
      <c r="O135" s="3" t="s">
        <v>516</v>
      </c>
      <c r="P135" s="32">
        <v>570</v>
      </c>
    </row>
    <row r="136" spans="15:19" x14ac:dyDescent="0.25">
      <c r="O136" s="3" t="s">
        <v>515</v>
      </c>
      <c r="P136" s="32">
        <v>800</v>
      </c>
    </row>
    <row r="137" spans="15:19" x14ac:dyDescent="0.25">
      <c r="O137" s="3" t="s">
        <v>140</v>
      </c>
      <c r="P137" s="32">
        <v>999</v>
      </c>
    </row>
    <row r="138" spans="15:19" x14ac:dyDescent="0.25">
      <c r="O138" s="3" t="s">
        <v>141</v>
      </c>
      <c r="P138" s="32">
        <v>100</v>
      </c>
    </row>
    <row r="139" spans="15:19" x14ac:dyDescent="0.25">
      <c r="O139" s="3" t="s">
        <v>17</v>
      </c>
      <c r="P139" s="32">
        <v>110</v>
      </c>
    </row>
    <row r="140" spans="15:19" x14ac:dyDescent="0.25">
      <c r="O140" s="3" t="s">
        <v>22</v>
      </c>
      <c r="P140" s="32">
        <v>120</v>
      </c>
    </row>
    <row r="141" spans="15:19" x14ac:dyDescent="0.25">
      <c r="O141" s="3" t="s">
        <v>685</v>
      </c>
      <c r="P141" s="32">
        <v>130</v>
      </c>
    </row>
    <row r="142" spans="15:19" x14ac:dyDescent="0.25">
      <c r="O142" s="3" t="s">
        <v>27</v>
      </c>
      <c r="P142" s="32">
        <v>150</v>
      </c>
    </row>
    <row r="143" spans="15:19" x14ac:dyDescent="0.25">
      <c r="O143" s="3" t="s">
        <v>684</v>
      </c>
      <c r="P143" s="32">
        <v>155</v>
      </c>
    </row>
    <row r="144" spans="15:19" x14ac:dyDescent="0.25">
      <c r="O144" s="3" t="s">
        <v>411</v>
      </c>
      <c r="P144" s="32">
        <v>156</v>
      </c>
    </row>
    <row r="145" spans="15:16" x14ac:dyDescent="0.25">
      <c r="O145" s="3" t="s">
        <v>32</v>
      </c>
      <c r="P145" s="32">
        <v>160</v>
      </c>
    </row>
    <row r="146" spans="15:16" x14ac:dyDescent="0.25">
      <c r="O146" s="3" t="s">
        <v>412</v>
      </c>
      <c r="P146" s="32">
        <v>170</v>
      </c>
    </row>
    <row r="147" spans="15:16" x14ac:dyDescent="0.25">
      <c r="O147" s="3" t="s">
        <v>41</v>
      </c>
      <c r="P147" s="32">
        <v>180</v>
      </c>
    </row>
    <row r="148" spans="15:16" x14ac:dyDescent="0.25">
      <c r="O148" s="3" t="s">
        <v>413</v>
      </c>
      <c r="P148" s="32">
        <v>190</v>
      </c>
    </row>
    <row r="149" spans="15:16" x14ac:dyDescent="0.25">
      <c r="O149" s="3" t="s">
        <v>683</v>
      </c>
      <c r="P149" s="32">
        <v>195</v>
      </c>
    </row>
    <row r="150" spans="15:16" x14ac:dyDescent="0.25">
      <c r="O150" s="3" t="s">
        <v>682</v>
      </c>
      <c r="P150" s="32">
        <v>198</v>
      </c>
    </row>
    <row r="151" spans="15:16" x14ac:dyDescent="0.25">
      <c r="O151" s="3" t="s">
        <v>414</v>
      </c>
      <c r="P151" s="32">
        <v>200</v>
      </c>
    </row>
    <row r="152" spans="15:16" x14ac:dyDescent="0.25">
      <c r="O152" s="3" t="s">
        <v>681</v>
      </c>
      <c r="P152" s="32">
        <v>203</v>
      </c>
    </row>
    <row r="153" spans="15:16" x14ac:dyDescent="0.25">
      <c r="O153" s="3" t="s">
        <v>680</v>
      </c>
      <c r="P153" s="32">
        <v>205</v>
      </c>
    </row>
    <row r="154" spans="15:16" x14ac:dyDescent="0.25">
      <c r="O154" s="3" t="s">
        <v>679</v>
      </c>
      <c r="P154" s="32">
        <v>210</v>
      </c>
    </row>
    <row r="155" spans="15:16" x14ac:dyDescent="0.25">
      <c r="O155" s="3" t="s">
        <v>128</v>
      </c>
      <c r="P155" s="32">
        <v>213</v>
      </c>
    </row>
    <row r="156" spans="15:16" x14ac:dyDescent="0.25">
      <c r="O156" s="3" t="s">
        <v>415</v>
      </c>
      <c r="P156" s="32">
        <v>215</v>
      </c>
    </row>
    <row r="157" spans="15:16" x14ac:dyDescent="0.25">
      <c r="O157" s="3" t="s">
        <v>9</v>
      </c>
      <c r="P157" s="32">
        <v>220</v>
      </c>
    </row>
    <row r="158" spans="15:16" x14ac:dyDescent="0.25">
      <c r="O158" s="3" t="s">
        <v>678</v>
      </c>
      <c r="P158" s="32">
        <v>225</v>
      </c>
    </row>
    <row r="159" spans="15:16" x14ac:dyDescent="0.25">
      <c r="O159" s="3" t="s">
        <v>416</v>
      </c>
      <c r="P159" s="32">
        <v>235</v>
      </c>
    </row>
    <row r="160" spans="15:16" x14ac:dyDescent="0.25">
      <c r="O160" s="3" t="s">
        <v>677</v>
      </c>
      <c r="P160" s="32">
        <v>250</v>
      </c>
    </row>
    <row r="161" spans="15:16" x14ac:dyDescent="0.25">
      <c r="O161" s="3" t="s">
        <v>676</v>
      </c>
      <c r="P161" s="32">
        <v>255</v>
      </c>
    </row>
    <row r="162" spans="15:16" x14ac:dyDescent="0.25">
      <c r="O162" s="3" t="s">
        <v>417</v>
      </c>
      <c r="P162" s="32">
        <v>260</v>
      </c>
    </row>
    <row r="163" spans="15:16" x14ac:dyDescent="0.25">
      <c r="O163" s="3" t="s">
        <v>675</v>
      </c>
      <c r="P163" s="32">
        <v>298</v>
      </c>
    </row>
    <row r="164" spans="15:16" x14ac:dyDescent="0.25">
      <c r="O164" s="3" t="s">
        <v>674</v>
      </c>
      <c r="P164" s="32">
        <v>305</v>
      </c>
    </row>
    <row r="165" spans="15:16" x14ac:dyDescent="0.25">
      <c r="O165" s="3" t="s">
        <v>673</v>
      </c>
      <c r="P165" s="32">
        <v>310</v>
      </c>
    </row>
    <row r="166" spans="15:16" x14ac:dyDescent="0.25">
      <c r="O166" s="3" t="s">
        <v>672</v>
      </c>
      <c r="P166" s="32">
        <v>315</v>
      </c>
    </row>
    <row r="167" spans="15:16" x14ac:dyDescent="0.25">
      <c r="O167" s="3" t="s">
        <v>671</v>
      </c>
      <c r="P167" s="32">
        <v>325</v>
      </c>
    </row>
    <row r="168" spans="15:16" x14ac:dyDescent="0.25">
      <c r="O168" s="3" t="s">
        <v>670</v>
      </c>
      <c r="P168" s="32">
        <v>335</v>
      </c>
    </row>
    <row r="169" spans="15:16" x14ac:dyDescent="0.25">
      <c r="O169" s="3" t="s">
        <v>669</v>
      </c>
      <c r="P169" s="32">
        <v>336</v>
      </c>
    </row>
    <row r="170" spans="15:16" x14ac:dyDescent="0.25">
      <c r="O170" s="3" t="s">
        <v>668</v>
      </c>
      <c r="P170" s="32">
        <v>340</v>
      </c>
    </row>
    <row r="171" spans="15:16" x14ac:dyDescent="0.25">
      <c r="O171" s="3" t="s">
        <v>667</v>
      </c>
      <c r="P171" s="32">
        <v>345</v>
      </c>
    </row>
    <row r="172" spans="15:16" x14ac:dyDescent="0.25">
      <c r="O172" s="3" t="s">
        <v>666</v>
      </c>
      <c r="P172" s="32">
        <v>350</v>
      </c>
    </row>
    <row r="173" spans="15:16" x14ac:dyDescent="0.25">
      <c r="O173" s="3" t="s">
        <v>665</v>
      </c>
      <c r="P173" s="32">
        <v>398</v>
      </c>
    </row>
    <row r="174" spans="15:16" x14ac:dyDescent="0.25">
      <c r="O174" s="3" t="s">
        <v>664</v>
      </c>
      <c r="P174" s="32">
        <v>410</v>
      </c>
    </row>
    <row r="175" spans="15:16" x14ac:dyDescent="0.25">
      <c r="O175" s="3" t="s">
        <v>663</v>
      </c>
      <c r="P175" s="32">
        <v>415</v>
      </c>
    </row>
    <row r="176" spans="15:16" x14ac:dyDescent="0.25">
      <c r="O176" s="3" t="s">
        <v>662</v>
      </c>
      <c r="P176" s="32">
        <v>420</v>
      </c>
    </row>
    <row r="177" spans="15:16" x14ac:dyDescent="0.25">
      <c r="O177" s="3" t="s">
        <v>661</v>
      </c>
      <c r="P177" s="32">
        <v>425</v>
      </c>
    </row>
    <row r="178" spans="15:16" x14ac:dyDescent="0.25">
      <c r="O178" s="3" t="s">
        <v>660</v>
      </c>
      <c r="P178" s="32">
        <v>430</v>
      </c>
    </row>
    <row r="179" spans="15:16" x14ac:dyDescent="0.25">
      <c r="O179" s="3" t="s">
        <v>659</v>
      </c>
      <c r="P179" s="32">
        <v>435</v>
      </c>
    </row>
    <row r="180" spans="15:16" x14ac:dyDescent="0.25">
      <c r="O180" s="3" t="s">
        <v>658</v>
      </c>
      <c r="P180" s="32">
        <v>440</v>
      </c>
    </row>
    <row r="181" spans="15:16" x14ac:dyDescent="0.25">
      <c r="O181" s="3" t="s">
        <v>657</v>
      </c>
      <c r="P181" s="32">
        <v>445</v>
      </c>
    </row>
    <row r="182" spans="15:16" x14ac:dyDescent="0.25">
      <c r="O182" s="3" t="s">
        <v>656</v>
      </c>
      <c r="P182" s="32">
        <v>450</v>
      </c>
    </row>
    <row r="183" spans="15:16" x14ac:dyDescent="0.25">
      <c r="O183" s="3" t="s">
        <v>655</v>
      </c>
      <c r="P183" s="32">
        <v>455</v>
      </c>
    </row>
    <row r="184" spans="15:16" x14ac:dyDescent="0.25">
      <c r="O184" s="3" t="s">
        <v>654</v>
      </c>
      <c r="P184" s="32">
        <v>460</v>
      </c>
    </row>
    <row r="185" spans="15:16" x14ac:dyDescent="0.25">
      <c r="O185" s="3" t="s">
        <v>653</v>
      </c>
      <c r="P185" s="32">
        <v>465</v>
      </c>
    </row>
    <row r="186" spans="15:16" x14ac:dyDescent="0.25">
      <c r="O186" s="3" t="s">
        <v>652</v>
      </c>
      <c r="P186" s="32">
        <v>470</v>
      </c>
    </row>
    <row r="187" spans="15:16" x14ac:dyDescent="0.25">
      <c r="O187" s="3" t="s">
        <v>651</v>
      </c>
      <c r="P187" s="32">
        <v>475</v>
      </c>
    </row>
    <row r="188" spans="15:16" x14ac:dyDescent="0.25">
      <c r="O188" s="3" t="s">
        <v>650</v>
      </c>
      <c r="P188" s="32">
        <v>499</v>
      </c>
    </row>
    <row r="189" spans="15:16" x14ac:dyDescent="0.25">
      <c r="O189" s="3" t="s">
        <v>649</v>
      </c>
      <c r="P189" s="32">
        <v>501</v>
      </c>
    </row>
    <row r="190" spans="15:16" x14ac:dyDescent="0.25">
      <c r="O190" s="3" t="s">
        <v>648</v>
      </c>
      <c r="P190" s="32">
        <v>502</v>
      </c>
    </row>
    <row r="191" spans="15:16" x14ac:dyDescent="0.25">
      <c r="O191" s="3" t="s">
        <v>647</v>
      </c>
      <c r="P191" s="32">
        <v>503</v>
      </c>
    </row>
    <row r="192" spans="15:16" x14ac:dyDescent="0.25">
      <c r="O192" s="3" t="s">
        <v>646</v>
      </c>
      <c r="P192" s="32">
        <v>504</v>
      </c>
    </row>
    <row r="193" spans="15:16" x14ac:dyDescent="0.25">
      <c r="O193" s="3" t="s">
        <v>645</v>
      </c>
      <c r="P193" s="32">
        <v>505</v>
      </c>
    </row>
    <row r="194" spans="15:16" x14ac:dyDescent="0.25">
      <c r="O194" s="3" t="s">
        <v>644</v>
      </c>
      <c r="P194" s="32">
        <v>506</v>
      </c>
    </row>
    <row r="195" spans="15:16" x14ac:dyDescent="0.25">
      <c r="O195" s="3" t="s">
        <v>643</v>
      </c>
      <c r="P195" s="32">
        <v>699</v>
      </c>
    </row>
    <row r="196" spans="15:16" x14ac:dyDescent="0.25">
      <c r="O196" s="3" t="s">
        <v>642</v>
      </c>
      <c r="P196" s="32">
        <v>798</v>
      </c>
    </row>
    <row r="197" spans="15:16" x14ac:dyDescent="0.25">
      <c r="O197" s="3" t="s">
        <v>641</v>
      </c>
      <c r="P197" s="32">
        <v>799</v>
      </c>
    </row>
    <row r="198" spans="15:16" x14ac:dyDescent="0.25">
      <c r="O198" s="3" t="s">
        <v>640</v>
      </c>
      <c r="P198" s="32">
        <v>801</v>
      </c>
    </row>
    <row r="199" spans="15:16" x14ac:dyDescent="0.25">
      <c r="O199" s="3" t="s">
        <v>639</v>
      </c>
      <c r="P199" s="32">
        <v>802</v>
      </c>
    </row>
    <row r="200" spans="15:16" x14ac:dyDescent="0.25">
      <c r="O200" s="3" t="s">
        <v>638</v>
      </c>
      <c r="P200" s="32">
        <v>803</v>
      </c>
    </row>
    <row r="201" spans="15:16" x14ac:dyDescent="0.25">
      <c r="O201" s="3" t="s">
        <v>637</v>
      </c>
      <c r="P201" s="32">
        <v>804</v>
      </c>
    </row>
    <row r="202" spans="15:16" x14ac:dyDescent="0.25">
      <c r="O202" s="3" t="s">
        <v>636</v>
      </c>
      <c r="P202" s="32">
        <v>805</v>
      </c>
    </row>
    <row r="203" spans="15:16" x14ac:dyDescent="0.25">
      <c r="O203" s="3" t="s">
        <v>635</v>
      </c>
      <c r="P203" s="32">
        <v>806</v>
      </c>
    </row>
    <row r="204" spans="15:16" x14ac:dyDescent="0.25">
      <c r="O204" s="3" t="s">
        <v>634</v>
      </c>
      <c r="P204" s="32">
        <v>807</v>
      </c>
    </row>
    <row r="205" spans="15:16" x14ac:dyDescent="0.25">
      <c r="O205" s="3" t="s">
        <v>633</v>
      </c>
      <c r="P205" s="32">
        <v>808</v>
      </c>
    </row>
    <row r="206" spans="15:16" x14ac:dyDescent="0.25">
      <c r="O206" s="3" t="s">
        <v>632</v>
      </c>
      <c r="P206" s="32">
        <v>850</v>
      </c>
    </row>
    <row r="207" spans="15:16" x14ac:dyDescent="0.25">
      <c r="O207" s="3" t="s">
        <v>631</v>
      </c>
      <c r="P207" s="32">
        <v>851</v>
      </c>
    </row>
    <row r="208" spans="15:16" x14ac:dyDescent="0.25">
      <c r="O208" s="3" t="s">
        <v>630</v>
      </c>
      <c r="P208" s="32">
        <v>852</v>
      </c>
    </row>
    <row r="209" spans="15:16" x14ac:dyDescent="0.25">
      <c r="O209" s="3" t="s">
        <v>629</v>
      </c>
      <c r="P209" s="32">
        <v>899</v>
      </c>
    </row>
    <row r="210" spans="15:16" x14ac:dyDescent="0.25">
      <c r="O210" s="3" t="s">
        <v>628</v>
      </c>
      <c r="P210" s="32">
        <v>901</v>
      </c>
    </row>
    <row r="211" spans="15:16" x14ac:dyDescent="0.25">
      <c r="O211" s="3" t="s">
        <v>627</v>
      </c>
      <c r="P211" s="32">
        <v>902</v>
      </c>
    </row>
    <row r="212" spans="15:16" x14ac:dyDescent="0.25">
      <c r="O212" s="3" t="s">
        <v>626</v>
      </c>
      <c r="P212" s="32">
        <v>903</v>
      </c>
    </row>
    <row r="213" spans="15:16" x14ac:dyDescent="0.25">
      <c r="O213" s="3" t="s">
        <v>625</v>
      </c>
      <c r="P213" s="32">
        <v>904</v>
      </c>
    </row>
    <row r="214" spans="15:16" x14ac:dyDescent="0.25">
      <c r="O214" s="3" t="s">
        <v>624</v>
      </c>
      <c r="P214" s="32">
        <v>905</v>
      </c>
    </row>
    <row r="215" spans="15:16" x14ac:dyDescent="0.25">
      <c r="O215" s="3" t="s">
        <v>623</v>
      </c>
      <c r="P215" s="32">
        <v>906</v>
      </c>
    </row>
    <row r="216" spans="15:16" x14ac:dyDescent="0.25">
      <c r="O216" s="3" t="s">
        <v>622</v>
      </c>
      <c r="P216" s="32">
        <v>907</v>
      </c>
    </row>
    <row r="217" spans="15:16" x14ac:dyDescent="0.25">
      <c r="O217" s="3" t="s">
        <v>621</v>
      </c>
      <c r="P217" s="32">
        <v>908</v>
      </c>
    </row>
    <row r="218" spans="15:16" x14ac:dyDescent="0.25">
      <c r="O218" s="3" t="s">
        <v>620</v>
      </c>
      <c r="P218" s="32">
        <v>909</v>
      </c>
    </row>
    <row r="219" spans="15:16" x14ac:dyDescent="0.25">
      <c r="O219" s="3" t="s">
        <v>619</v>
      </c>
      <c r="P219" s="32">
        <v>910</v>
      </c>
    </row>
    <row r="220" spans="15:16" x14ac:dyDescent="0.25">
      <c r="O220" s="3" t="s">
        <v>618</v>
      </c>
      <c r="P220" s="32">
        <v>911</v>
      </c>
    </row>
    <row r="221" spans="15:16" x14ac:dyDescent="0.25">
      <c r="O221" s="3" t="s">
        <v>617</v>
      </c>
      <c r="P221" s="32">
        <v>912</v>
      </c>
    </row>
    <row r="222" spans="15:16" x14ac:dyDescent="0.25">
      <c r="O222" s="3" t="s">
        <v>616</v>
      </c>
      <c r="P222" s="32">
        <v>913</v>
      </c>
    </row>
    <row r="223" spans="15:16" x14ac:dyDescent="0.25">
      <c r="O223" s="3" t="s">
        <v>615</v>
      </c>
      <c r="P223" s="32">
        <v>914</v>
      </c>
    </row>
    <row r="224" spans="15:16" x14ac:dyDescent="0.25">
      <c r="O224" s="3" t="s">
        <v>614</v>
      </c>
      <c r="P224" s="32">
        <v>915</v>
      </c>
    </row>
    <row r="225" spans="15:16" x14ac:dyDescent="0.25">
      <c r="O225" s="3" t="s">
        <v>613</v>
      </c>
      <c r="P225" s="32">
        <v>916</v>
      </c>
    </row>
    <row r="226" spans="15:16" x14ac:dyDescent="0.25">
      <c r="O226" s="3" t="s">
        <v>612</v>
      </c>
      <c r="P226" s="32">
        <v>917</v>
      </c>
    </row>
    <row r="227" spans="15:16" x14ac:dyDescent="0.25">
      <c r="O227" s="3" t="s">
        <v>611</v>
      </c>
      <c r="P227" s="32">
        <v>918</v>
      </c>
    </row>
    <row r="228" spans="15:16" x14ac:dyDescent="0.25">
      <c r="O228" s="3" t="s">
        <v>610</v>
      </c>
      <c r="P228" s="32">
        <v>919</v>
      </c>
    </row>
    <row r="229" spans="15:16" x14ac:dyDescent="0.25">
      <c r="O229" s="3" t="s">
        <v>609</v>
      </c>
      <c r="P229" s="32">
        <v>920</v>
      </c>
    </row>
    <row r="230" spans="15:16" x14ac:dyDescent="0.25">
      <c r="O230" s="3" t="s">
        <v>608</v>
      </c>
      <c r="P230" s="32">
        <v>921</v>
      </c>
    </row>
    <row r="231" spans="15:16" x14ac:dyDescent="0.25">
      <c r="O231" s="3" t="s">
        <v>607</v>
      </c>
      <c r="P231" s="32">
        <v>922</v>
      </c>
    </row>
    <row r="232" spans="15:16" x14ac:dyDescent="0.25">
      <c r="O232" s="3" t="s">
        <v>606</v>
      </c>
      <c r="P232" s="32">
        <v>923</v>
      </c>
    </row>
    <row r="233" spans="15:16" x14ac:dyDescent="0.25">
      <c r="O233" s="3" t="s">
        <v>605</v>
      </c>
      <c r="P233" s="32">
        <v>924</v>
      </c>
    </row>
    <row r="234" spans="15:16" x14ac:dyDescent="0.25">
      <c r="O234" s="3" t="s">
        <v>604</v>
      </c>
      <c r="P234" s="32">
        <v>925</v>
      </c>
    </row>
    <row r="235" spans="15:16" x14ac:dyDescent="0.25">
      <c r="O235" s="3" t="s">
        <v>603</v>
      </c>
      <c r="P235" s="32">
        <v>926</v>
      </c>
    </row>
    <row r="236" spans="15:16" x14ac:dyDescent="0.25">
      <c r="O236" s="3" t="s">
        <v>602</v>
      </c>
      <c r="P236" s="32">
        <v>927</v>
      </c>
    </row>
    <row r="237" spans="15:16" x14ac:dyDescent="0.25">
      <c r="O237" s="3" t="s">
        <v>601</v>
      </c>
      <c r="P237" s="32">
        <v>928</v>
      </c>
    </row>
    <row r="238" spans="15:16" x14ac:dyDescent="0.25">
      <c r="O238" s="3" t="s">
        <v>600</v>
      </c>
      <c r="P238" s="32">
        <v>929</v>
      </c>
    </row>
    <row r="239" spans="15:16" x14ac:dyDescent="0.25">
      <c r="O239" s="3" t="s">
        <v>599</v>
      </c>
      <c r="P239" s="32">
        <v>930</v>
      </c>
    </row>
    <row r="240" spans="15:16" x14ac:dyDescent="0.25">
      <c r="O240" s="3" t="s">
        <v>598</v>
      </c>
      <c r="P240" s="32">
        <v>940</v>
      </c>
    </row>
    <row r="241" spans="15:16" x14ac:dyDescent="0.25">
      <c r="O241" s="3" t="s">
        <v>597</v>
      </c>
      <c r="P241" s="32">
        <v>950</v>
      </c>
    </row>
    <row r="242" spans="15:16" x14ac:dyDescent="0.25">
      <c r="O242" s="3" t="s">
        <v>596</v>
      </c>
      <c r="P242" s="32">
        <v>951</v>
      </c>
    </row>
    <row r="243" spans="15:16" x14ac:dyDescent="0.25">
      <c r="O243" s="3" t="s">
        <v>595</v>
      </c>
      <c r="P243" s="32">
        <v>952</v>
      </c>
    </row>
    <row r="244" spans="15:16" x14ac:dyDescent="0.25">
      <c r="O244" s="3" t="s">
        <v>594</v>
      </c>
      <c r="P244" s="32">
        <v>953</v>
      </c>
    </row>
    <row r="245" spans="15:16" x14ac:dyDescent="0.25">
      <c r="O245" s="3" t="s">
        <v>593</v>
      </c>
      <c r="P245" s="32">
        <v>954</v>
      </c>
    </row>
    <row r="246" spans="15:16" x14ac:dyDescent="0.25">
      <c r="O246" s="3" t="s">
        <v>592</v>
      </c>
      <c r="P246" s="32">
        <v>955</v>
      </c>
    </row>
    <row r="247" spans="15:16" x14ac:dyDescent="0.25">
      <c r="O247" s="3" t="s">
        <v>591</v>
      </c>
      <c r="P247" s="32">
        <v>956</v>
      </c>
    </row>
    <row r="248" spans="15:16" x14ac:dyDescent="0.25">
      <c r="O248" s="3" t="s">
        <v>590</v>
      </c>
      <c r="P248" s="32">
        <v>957</v>
      </c>
    </row>
    <row r="249" spans="15:16" x14ac:dyDescent="0.25">
      <c r="O249" s="3" t="s">
        <v>589</v>
      </c>
      <c r="P249" s="32">
        <v>958</v>
      </c>
    </row>
    <row r="250" spans="15:16" x14ac:dyDescent="0.25">
      <c r="O250" s="3" t="s">
        <v>588</v>
      </c>
      <c r="P250" s="32">
        <v>960</v>
      </c>
    </row>
    <row r="251" spans="15:16" x14ac:dyDescent="0.25">
      <c r="O251" s="3" t="s">
        <v>587</v>
      </c>
      <c r="P251" s="32">
        <v>999</v>
      </c>
    </row>
    <row r="252" spans="15:16" x14ac:dyDescent="0.25">
      <c r="O252" s="3" t="s">
        <v>948</v>
      </c>
      <c r="P252" s="32">
        <v>129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864FEB53B0E041A76A17CD43A04A28" ma:contentTypeVersion="12" ma:contentTypeDescription="Create a new document." ma:contentTypeScope="" ma:versionID="7c291c737c96d08465abbe33907c4207">
  <xsd:schema xmlns:xsd="http://www.w3.org/2001/XMLSchema" xmlns:xs="http://www.w3.org/2001/XMLSchema" xmlns:p="http://schemas.microsoft.com/office/2006/metadata/properties" xmlns:ns3="3ed7015c-3088-4573-a2b5-1c16df166eeb" xmlns:ns4="b7bfb68b-a3bb-4a28-a4e0-f34ef2d57dd6" targetNamespace="http://schemas.microsoft.com/office/2006/metadata/properties" ma:root="true" ma:fieldsID="b9f1bf64bc49e56f7739d8f34b988bd1" ns3:_="" ns4:_="">
    <xsd:import namespace="3ed7015c-3088-4573-a2b5-1c16df166eeb"/>
    <xsd:import namespace="b7bfb68b-a3bb-4a28-a4e0-f34ef2d57d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7015c-3088-4573-a2b5-1c16df166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fb68b-a3bb-4a28-a4e0-f34ef2d57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F9BBDC-81FC-49BD-8682-D445D2D36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7015c-3088-4573-a2b5-1c16df166eeb"/>
    <ds:schemaRef ds:uri="b7bfb68b-a3bb-4a28-a4e0-f34ef2d57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EA9B98-0277-44B3-A285-523638DBC5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E2F7B7-3AB4-483B-A31E-6D3143EC45E2}">
  <ds:schemaRefs>
    <ds:schemaRef ds:uri="http://purl.org/dc/dcmitype/"/>
    <ds:schemaRef ds:uri="b7bfb68b-a3bb-4a28-a4e0-f34ef2d57dd6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3ed7015c-3088-4573-a2b5-1c16df166eeb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103</vt:i4>
      </vt:variant>
    </vt:vector>
  </HeadingPairs>
  <TitlesOfParts>
    <vt:vector size="107" baseType="lpstr">
      <vt:lpstr>APPLICATION - WINE &amp; SPIRITS</vt:lpstr>
      <vt:lpstr>Data Validation</vt:lpstr>
      <vt:lpstr>Category Codes1</vt:lpstr>
      <vt:lpstr>CATCODES2</vt:lpstr>
      <vt:lpstr>'Category Codes1'!_FilterDatabase</vt:lpstr>
      <vt:lpstr>Alcohol</vt:lpstr>
      <vt:lpstr>AmericanWhiskey</vt:lpstr>
      <vt:lpstr>Baijiu</vt:lpstr>
      <vt:lpstr>Body</vt:lpstr>
      <vt:lpstr>Body2</vt:lpstr>
      <vt:lpstr>BodySpirit</vt:lpstr>
      <vt:lpstr>Brandy</vt:lpstr>
      <vt:lpstr>BrandyST</vt:lpstr>
      <vt:lpstr>Bulk_Wine_cs_lots_only_12x750</vt:lpstr>
      <vt:lpstr>Canada</vt:lpstr>
      <vt:lpstr>Canadian_Province</vt:lpstr>
      <vt:lpstr>CanadianWhisky</vt:lpstr>
      <vt:lpstr>Category</vt:lpstr>
      <vt:lpstr>Cava</vt:lpstr>
      <vt:lpstr>Champagne</vt:lpstr>
      <vt:lpstr>Change</vt:lpstr>
      <vt:lpstr>Classification_Spirit</vt:lpstr>
      <vt:lpstr>Classification_Wine</vt:lpstr>
      <vt:lpstr>ClosureType</vt:lpstr>
      <vt:lpstr>CM_Duties_Canada</vt:lpstr>
      <vt:lpstr>CM_Duties_Int</vt:lpstr>
      <vt:lpstr>ContainerType</vt:lpstr>
      <vt:lpstr>COO</vt:lpstr>
      <vt:lpstr>Currency</vt:lpstr>
      <vt:lpstr>Currency_CM</vt:lpstr>
      <vt:lpstr>DataValidationSGCode</vt:lpstr>
      <vt:lpstr>DataValidationSubTypeCode</vt:lpstr>
      <vt:lpstr>Duties</vt:lpstr>
      <vt:lpstr>Duties_Canada</vt:lpstr>
      <vt:lpstr>Duties_International</vt:lpstr>
      <vt:lpstr>Flavored_Wines</vt:lpstr>
      <vt:lpstr>Flavour</vt:lpstr>
      <vt:lpstr>Flavour2</vt:lpstr>
      <vt:lpstr>Flavoured</vt:lpstr>
      <vt:lpstr>FlavourSpirit</vt:lpstr>
      <vt:lpstr>Fortified</vt:lpstr>
      <vt:lpstr>Fortified_Wines</vt:lpstr>
      <vt:lpstr>Fruit</vt:lpstr>
      <vt:lpstr>Gin</vt:lpstr>
      <vt:lpstr>GinST</vt:lpstr>
      <vt:lpstr>Innovation</vt:lpstr>
      <vt:lpstr>International</vt:lpstr>
      <vt:lpstr>InternationalOtherWhiskey</vt:lpstr>
      <vt:lpstr>IrishWhiskey</vt:lpstr>
      <vt:lpstr>Item_Type</vt:lpstr>
      <vt:lpstr>Liqueur</vt:lpstr>
      <vt:lpstr>LiqueurST</vt:lpstr>
      <vt:lpstr>ListType</vt:lpstr>
      <vt:lpstr>Madeira</vt:lpstr>
      <vt:lpstr>MBLL_Source_Point</vt:lpstr>
      <vt:lpstr>Mead</vt:lpstr>
      <vt:lpstr>MiscellaneousSpirit</vt:lpstr>
      <vt:lpstr>MiscSpiritST</vt:lpstr>
      <vt:lpstr>Non_Alcohol</vt:lpstr>
      <vt:lpstr>NuetralGrain</vt:lpstr>
      <vt:lpstr>OtherWine</vt:lpstr>
      <vt:lpstr>PackageMaterial</vt:lpstr>
      <vt:lpstr>Payee</vt:lpstr>
      <vt:lpstr>Port</vt:lpstr>
      <vt:lpstr>'APPLICATION - WINE &amp; SPIRITS'!Print_Area</vt:lpstr>
      <vt:lpstr>ProductType</vt:lpstr>
      <vt:lpstr>Prosecco</vt:lpstr>
      <vt:lpstr>RedST</vt:lpstr>
      <vt:lpstr>Rose</vt:lpstr>
      <vt:lpstr>Rum</vt:lpstr>
      <vt:lpstr>RumST</vt:lpstr>
      <vt:lpstr>Sake</vt:lpstr>
      <vt:lpstr>ScotchWhisky</vt:lpstr>
      <vt:lpstr>SGCode</vt:lpstr>
      <vt:lpstr>ShelfGroup</vt:lpstr>
      <vt:lpstr>ShelfGroup_100</vt:lpstr>
      <vt:lpstr>ShippingTerms</vt:lpstr>
      <vt:lpstr>Soju</vt:lpstr>
      <vt:lpstr>Sparkling</vt:lpstr>
      <vt:lpstr>Spirit</vt:lpstr>
      <vt:lpstr>Spirit_Non_Alcohol</vt:lpstr>
      <vt:lpstr>SpiritSubType</vt:lpstr>
      <vt:lpstr>SpiritSubtypeCC</vt:lpstr>
      <vt:lpstr>SpiritType</vt:lpstr>
      <vt:lpstr>SpiritTypeCC</vt:lpstr>
      <vt:lpstr>States</vt:lpstr>
      <vt:lpstr>Submitted_For</vt:lpstr>
      <vt:lpstr>Table_Wine_Red</vt:lpstr>
      <vt:lpstr>Table_Wine_Rose</vt:lpstr>
      <vt:lpstr>Table_Wine_White</vt:lpstr>
      <vt:lpstr>TableWine</vt:lpstr>
      <vt:lpstr>Tequila</vt:lpstr>
      <vt:lpstr>TequilaST</vt:lpstr>
      <vt:lpstr>U.S.A</vt:lpstr>
      <vt:lpstr>U.S.A.</vt:lpstr>
      <vt:lpstr>USAZones</vt:lpstr>
      <vt:lpstr>Vodka</vt:lpstr>
      <vt:lpstr>VodkaST</vt:lpstr>
      <vt:lpstr>Whisky</vt:lpstr>
      <vt:lpstr>WhiskyST</vt:lpstr>
      <vt:lpstr>WhiteST</vt:lpstr>
      <vt:lpstr>WhiteSubType</vt:lpstr>
      <vt:lpstr>Wine</vt:lpstr>
      <vt:lpstr>Wine_Non_Alcoholic</vt:lpstr>
      <vt:lpstr>WineSubtypeCC</vt:lpstr>
      <vt:lpstr>WineType</vt:lpstr>
      <vt:lpstr>WineTypeCC</vt:lpstr>
    </vt:vector>
  </TitlesOfParts>
  <Company>Manitoba Liquor &amp; Lotteries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Figler</dc:creator>
  <cp:lastModifiedBy>Adam Fidler</cp:lastModifiedBy>
  <cp:lastPrinted>2020-02-06T16:39:53Z</cp:lastPrinted>
  <dcterms:created xsi:type="dcterms:W3CDTF">2017-01-25T15:18:40Z</dcterms:created>
  <dcterms:modified xsi:type="dcterms:W3CDTF">2026-03-09T19:17:17Z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0x0101002D864FEB53B0E041A76A17CD43A04A28</vt:lpwstr>
  </property>
</Properties>
</file>