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defaultThemeVersion="166925"/>
  <mc:AlternateContent xmlns:mc="http://schemas.openxmlformats.org/markup-compatibility/2006">
    <mc:Choice Requires="x15">
      <x15ac:absPath xmlns:x15ac="http://schemas.microsoft.com/office/spreadsheetml/2010/11/ac" url="C:\Users\samantha.wagner\AppData\Roaming\Kapish\TRIM Explorer\PD\FC\8076\8072\7367\5797298\6229950\"/>
    </mc:Choice>
  </mc:AlternateContent>
  <xr:revisionPtr revIDLastSave="0" documentId="8_{6BEA8414-0E89-44AF-8B6B-25950632AFB7}" xr6:coauthVersionLast="44" xr6:coauthVersionMax="44" xr10:uidLastSave="{00000000-0000-0000-0000-000000000000}"/>
  <workbookProtection workbookAlgorithmName="SHA-512" workbookHashValue="mqq+13pUvJq4+y3yu2dRTLo2IBFaZmqrMa3wJoh1aIhetURfNIWf41uyuInCaPKxgF11kb+rM2u8S7R9LmcrYA==" workbookSaltValue="93jpbDVnZJRCp0Ag7Pc7Bg==" workbookSpinCount="100000" lockStructure="1"/>
  <bookViews>
    <workbookView xWindow="-120" yWindow="-120" windowWidth="29040" windowHeight="15840" tabRatio="894" firstSheet="3" activeTab="14" xr2:uid="{B300A4AE-B49B-4850-A2B6-9416EC7797BE}"/>
  </bookViews>
  <sheets>
    <sheet name="Theory" sheetId="16" state="hidden" r:id="rId1"/>
    <sheet name="Calculations" sheetId="17" state="hidden" r:id="rId2"/>
    <sheet name="F'21 Net Sales" sheetId="15" state="hidden" r:id="rId3"/>
    <sheet name="April 2022" sheetId="2" r:id="rId4"/>
    <sheet name="May 2022" sheetId="3" r:id="rId5"/>
    <sheet name="June 2022" sheetId="4" r:id="rId6"/>
    <sheet name="July 2022" sheetId="5" r:id="rId7"/>
    <sheet name="August 2022" sheetId="6" r:id="rId8"/>
    <sheet name="September 2022" sheetId="7" r:id="rId9"/>
    <sheet name="October 2022" sheetId="8" r:id="rId10"/>
    <sheet name="November 2022" sheetId="9" r:id="rId11"/>
    <sheet name="December 2022" sheetId="10" r:id="rId12"/>
    <sheet name="January 2023" sheetId="11" r:id="rId13"/>
    <sheet name="February 2023" sheetId="12" r:id="rId14"/>
    <sheet name="March 2023" sheetId="13"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6" i="13" l="1"/>
  <c r="I52" i="13"/>
  <c r="I48" i="13"/>
  <c r="I22" i="13"/>
  <c r="I56" i="12"/>
  <c r="I52" i="12"/>
  <c r="I48" i="12"/>
  <c r="I22" i="12"/>
  <c r="I56" i="11"/>
  <c r="I52" i="11"/>
  <c r="I48" i="11"/>
  <c r="I22" i="11"/>
  <c r="I56" i="10"/>
  <c r="I52" i="10"/>
  <c r="I48" i="10"/>
  <c r="I22" i="10"/>
  <c r="I56" i="9"/>
  <c r="I52" i="9"/>
  <c r="I48" i="9"/>
  <c r="I22" i="9"/>
  <c r="I56" i="8"/>
  <c r="I52" i="8"/>
  <c r="I48" i="8"/>
  <c r="I22" i="8"/>
  <c r="I56" i="7"/>
  <c r="I52" i="7"/>
  <c r="I48" i="7"/>
  <c r="I22" i="7"/>
  <c r="I56" i="6"/>
  <c r="I52" i="6"/>
  <c r="I48" i="6"/>
  <c r="I22" i="6"/>
  <c r="I56" i="5"/>
  <c r="I52" i="5"/>
  <c r="I48" i="5"/>
  <c r="I22" i="5"/>
  <c r="I56" i="3"/>
  <c r="I52" i="3"/>
  <c r="I48" i="3"/>
  <c r="I22" i="3"/>
  <c r="F22" i="2"/>
  <c r="O3" i="15" l="1"/>
  <c r="O4" i="15"/>
  <c r="O5" i="15"/>
  <c r="O6" i="15"/>
  <c r="O7" i="15"/>
  <c r="O8" i="15"/>
  <c r="O9" i="15"/>
  <c r="O10" i="15"/>
  <c r="O11" i="15"/>
  <c r="O12" i="15"/>
  <c r="O13" i="15"/>
  <c r="O14" i="15"/>
  <c r="O15" i="15"/>
  <c r="O16" i="15"/>
  <c r="O17" i="15"/>
  <c r="O18" i="15"/>
  <c r="O19" i="15"/>
  <c r="O20" i="15"/>
  <c r="O21" i="15"/>
  <c r="L3" i="17"/>
  <c r="C15" i="16" l="1"/>
  <c r="D15" i="16"/>
  <c r="E15" i="16"/>
  <c r="B15" i="16"/>
  <c r="G47" i="17"/>
  <c r="G48" i="17"/>
  <c r="G49" i="17"/>
  <c r="G50" i="17"/>
  <c r="G51" i="17"/>
  <c r="G52" i="17"/>
  <c r="G53" i="17"/>
  <c r="G54" i="17"/>
  <c r="G55" i="17"/>
  <c r="G56" i="17"/>
  <c r="G57" i="17"/>
  <c r="G46" i="17"/>
  <c r="D58" i="17"/>
  <c r="E58" i="17"/>
  <c r="F58" i="17"/>
  <c r="C43" i="17"/>
  <c r="H28" i="17"/>
  <c r="I32" i="17"/>
  <c r="I33" i="17"/>
  <c r="I34" i="17"/>
  <c r="I35" i="17"/>
  <c r="I36" i="17"/>
  <c r="I37" i="17"/>
  <c r="I38" i="17"/>
  <c r="I39" i="17"/>
  <c r="I40" i="17"/>
  <c r="I41" i="17"/>
  <c r="I42" i="17"/>
  <c r="I31" i="17"/>
  <c r="D32" i="17"/>
  <c r="D33" i="17"/>
  <c r="D34" i="17"/>
  <c r="D35" i="17"/>
  <c r="D36" i="17"/>
  <c r="D37" i="17"/>
  <c r="D38" i="17"/>
  <c r="D39" i="17"/>
  <c r="D40" i="17"/>
  <c r="D41" i="17"/>
  <c r="D42" i="17"/>
  <c r="D31" i="17"/>
  <c r="H43" i="17"/>
  <c r="I27" i="17"/>
  <c r="I26" i="17"/>
  <c r="I25" i="17"/>
  <c r="I24" i="17"/>
  <c r="I23" i="17"/>
  <c r="I22" i="17"/>
  <c r="I21" i="17"/>
  <c r="I20" i="17"/>
  <c r="I19" i="17"/>
  <c r="I18" i="17"/>
  <c r="I17" i="17"/>
  <c r="I16" i="17"/>
  <c r="D12" i="17"/>
  <c r="E12" i="17"/>
  <c r="F12" i="17"/>
  <c r="G12" i="17"/>
  <c r="H12" i="17"/>
  <c r="I12" i="17"/>
  <c r="J12" i="17"/>
  <c r="K12" i="17"/>
  <c r="L12" i="17"/>
  <c r="M12" i="17"/>
  <c r="N12" i="17"/>
  <c r="C12" i="17"/>
  <c r="D9" i="17"/>
  <c r="E9" i="17"/>
  <c r="F9" i="17"/>
  <c r="G9" i="17"/>
  <c r="H9" i="17"/>
  <c r="I9" i="17"/>
  <c r="J9" i="17"/>
  <c r="K9" i="17"/>
  <c r="L9" i="17"/>
  <c r="M9" i="17"/>
  <c r="N9" i="17"/>
  <c r="C9" i="17"/>
  <c r="D6" i="17"/>
  <c r="E6" i="17"/>
  <c r="F6" i="17"/>
  <c r="G6" i="17"/>
  <c r="H6" i="17"/>
  <c r="I6" i="17"/>
  <c r="J6" i="17"/>
  <c r="K6" i="17"/>
  <c r="L6" i="17"/>
  <c r="M6" i="17"/>
  <c r="N6" i="17"/>
  <c r="C6" i="17"/>
  <c r="C52" i="15"/>
  <c r="D52" i="15"/>
  <c r="E52" i="15"/>
  <c r="F52" i="15"/>
  <c r="G52" i="15"/>
  <c r="H52" i="15"/>
  <c r="I52" i="15"/>
  <c r="J52" i="15"/>
  <c r="K52" i="15"/>
  <c r="L52" i="15"/>
  <c r="M52" i="15"/>
  <c r="N52" i="15"/>
  <c r="D3" i="17"/>
  <c r="E3" i="17"/>
  <c r="F3" i="17"/>
  <c r="G3" i="17"/>
  <c r="H3" i="17"/>
  <c r="I3" i="17"/>
  <c r="J3" i="17"/>
  <c r="K3" i="17"/>
  <c r="M3" i="17"/>
  <c r="N3" i="17"/>
  <c r="C3" i="17"/>
  <c r="O52" i="15" l="1"/>
  <c r="F15" i="16"/>
  <c r="O12" i="17"/>
  <c r="O6" i="17"/>
  <c r="O9" i="17"/>
  <c r="O3" i="17"/>
  <c r="C58" i="17"/>
  <c r="F9" i="16"/>
  <c r="E9" i="16"/>
  <c r="D9" i="16"/>
  <c r="C9" i="16"/>
  <c r="B9" i="16"/>
  <c r="O23" i="15" l="1"/>
  <c r="O24" i="15"/>
  <c r="O25" i="15"/>
  <c r="O26" i="15"/>
  <c r="O27" i="15"/>
  <c r="O28" i="15"/>
  <c r="O29" i="15"/>
  <c r="O30" i="15"/>
  <c r="O31" i="15"/>
  <c r="O32" i="15"/>
  <c r="O33" i="15"/>
  <c r="O34" i="15"/>
  <c r="O35" i="15"/>
  <c r="O36" i="15"/>
  <c r="O37" i="15"/>
  <c r="O38" i="15"/>
  <c r="O39" i="15"/>
  <c r="O40" i="15"/>
  <c r="O41" i="15"/>
  <c r="O42" i="15"/>
  <c r="O43" i="15"/>
  <c r="O44" i="15"/>
  <c r="O45" i="15"/>
  <c r="O46" i="15"/>
  <c r="O47" i="15"/>
  <c r="O49" i="15"/>
  <c r="O50" i="15"/>
  <c r="O51" i="15"/>
  <c r="O53" i="15"/>
  <c r="O54" i="15"/>
  <c r="O55" i="15"/>
  <c r="N56" i="15"/>
  <c r="N48" i="15"/>
  <c r="N22" i="15"/>
  <c r="M56" i="15"/>
  <c r="M48" i="15"/>
  <c r="M22" i="15"/>
  <c r="L56" i="15"/>
  <c r="L48" i="15"/>
  <c r="L22" i="15"/>
  <c r="K56" i="15"/>
  <c r="K48" i="15"/>
  <c r="K22" i="15"/>
  <c r="J56" i="15"/>
  <c r="J48" i="15"/>
  <c r="J22" i="15"/>
  <c r="I56" i="15"/>
  <c r="I48" i="15"/>
  <c r="I22" i="15"/>
  <c r="H56" i="15"/>
  <c r="H48" i="15"/>
  <c r="H22" i="15"/>
  <c r="G56" i="15"/>
  <c r="G48" i="15"/>
  <c r="G22" i="15"/>
  <c r="F56" i="15"/>
  <c r="F48" i="15"/>
  <c r="F22" i="15"/>
  <c r="E56" i="15"/>
  <c r="E48" i="15"/>
  <c r="E22" i="15"/>
  <c r="D56" i="15"/>
  <c r="D48" i="15"/>
  <c r="D22" i="15"/>
  <c r="C56" i="15"/>
  <c r="C48" i="15"/>
  <c r="C22" i="15"/>
  <c r="K56" i="13"/>
  <c r="H56" i="13"/>
  <c r="G54" i="13"/>
  <c r="J55" i="13"/>
  <c r="G55" i="13"/>
  <c r="J54" i="13"/>
  <c r="J53" i="13"/>
  <c r="K52" i="13"/>
  <c r="H52" i="13"/>
  <c r="G50" i="13"/>
  <c r="J51" i="13"/>
  <c r="J50" i="13"/>
  <c r="J49" i="13"/>
  <c r="K48" i="13"/>
  <c r="J42" i="13"/>
  <c r="H48" i="13"/>
  <c r="G48" i="13"/>
  <c r="G47" i="13"/>
  <c r="G46" i="13"/>
  <c r="G44" i="13"/>
  <c r="H44" i="13" s="1"/>
  <c r="G43" i="13"/>
  <c r="G41" i="13"/>
  <c r="G40" i="13"/>
  <c r="G39" i="13"/>
  <c r="G37" i="13"/>
  <c r="G36" i="13"/>
  <c r="G35" i="13"/>
  <c r="G34" i="13"/>
  <c r="H34" i="13" s="1"/>
  <c r="G33" i="13"/>
  <c r="G32" i="13"/>
  <c r="G30" i="13"/>
  <c r="G29" i="13"/>
  <c r="G28" i="13"/>
  <c r="G27" i="13"/>
  <c r="G26" i="13"/>
  <c r="G25" i="13"/>
  <c r="G24" i="13"/>
  <c r="G23" i="13"/>
  <c r="K22" i="13"/>
  <c r="J4" i="13"/>
  <c r="H22" i="13"/>
  <c r="G11" i="13"/>
  <c r="G21" i="13"/>
  <c r="G13" i="13"/>
  <c r="G12" i="13"/>
  <c r="G7" i="13"/>
  <c r="K56" i="12"/>
  <c r="J53" i="12"/>
  <c r="H56" i="12"/>
  <c r="G56" i="12"/>
  <c r="K52" i="12"/>
  <c r="J50" i="12"/>
  <c r="H52" i="12"/>
  <c r="G50" i="12"/>
  <c r="G51" i="12"/>
  <c r="K48" i="12"/>
  <c r="J42" i="12"/>
  <c r="H48" i="12"/>
  <c r="G42" i="12"/>
  <c r="G47" i="12"/>
  <c r="G46" i="12"/>
  <c r="G40" i="12"/>
  <c r="G39" i="12"/>
  <c r="G38" i="12"/>
  <c r="G32" i="12"/>
  <c r="G31" i="12"/>
  <c r="G30" i="12"/>
  <c r="G24" i="12"/>
  <c r="G23" i="12"/>
  <c r="K22" i="12"/>
  <c r="J8" i="12"/>
  <c r="H22" i="12"/>
  <c r="G11" i="12"/>
  <c r="G9" i="12"/>
  <c r="K56" i="11"/>
  <c r="J54" i="11"/>
  <c r="H56" i="11"/>
  <c r="J55" i="11"/>
  <c r="J53" i="11"/>
  <c r="K52" i="11"/>
  <c r="H52" i="11"/>
  <c r="G50" i="11"/>
  <c r="J51" i="11"/>
  <c r="J50" i="11"/>
  <c r="J49" i="11"/>
  <c r="K48" i="11"/>
  <c r="J42" i="11"/>
  <c r="H48" i="11"/>
  <c r="G42" i="11"/>
  <c r="G45" i="11"/>
  <c r="G41" i="11"/>
  <c r="G39" i="11"/>
  <c r="G33" i="11"/>
  <c r="G32" i="11"/>
  <c r="G31" i="11"/>
  <c r="G29" i="11"/>
  <c r="G28" i="11"/>
  <c r="G25" i="11"/>
  <c r="G24" i="11"/>
  <c r="G23" i="11"/>
  <c r="K22" i="11"/>
  <c r="J13" i="11"/>
  <c r="H22" i="11"/>
  <c r="G13" i="11"/>
  <c r="K56" i="10"/>
  <c r="J54" i="10"/>
  <c r="K54" i="10" s="1"/>
  <c r="H56" i="10"/>
  <c r="G56" i="10"/>
  <c r="J53" i="10"/>
  <c r="K52" i="10"/>
  <c r="J50" i="10"/>
  <c r="H52" i="10"/>
  <c r="G49" i="10"/>
  <c r="G50" i="10"/>
  <c r="K48" i="10"/>
  <c r="J42" i="10"/>
  <c r="H48" i="10"/>
  <c r="G48" i="10"/>
  <c r="G43" i="10"/>
  <c r="G41" i="10"/>
  <c r="G37" i="10"/>
  <c r="G36" i="10"/>
  <c r="G35" i="10"/>
  <c r="G34" i="10"/>
  <c r="G33" i="10"/>
  <c r="G32" i="10"/>
  <c r="G31" i="10"/>
  <c r="G30" i="10"/>
  <c r="G29" i="10"/>
  <c r="G28" i="10"/>
  <c r="G27" i="10"/>
  <c r="G26" i="10"/>
  <c r="G25" i="10"/>
  <c r="G24" i="10"/>
  <c r="G23" i="10"/>
  <c r="K22" i="10"/>
  <c r="J21" i="10"/>
  <c r="H22" i="10"/>
  <c r="G21" i="10"/>
  <c r="K56" i="9"/>
  <c r="H56" i="9"/>
  <c r="G55" i="9"/>
  <c r="J55" i="9"/>
  <c r="J54" i="9"/>
  <c r="J53" i="9"/>
  <c r="G53" i="9"/>
  <c r="K52" i="9"/>
  <c r="J50" i="9"/>
  <c r="H52" i="9"/>
  <c r="J49" i="9"/>
  <c r="K48" i="9"/>
  <c r="J46" i="9"/>
  <c r="H48" i="9"/>
  <c r="G45" i="9"/>
  <c r="G44" i="9"/>
  <c r="G41" i="9"/>
  <c r="G40" i="9"/>
  <c r="G39" i="9"/>
  <c r="H39" i="9" s="1"/>
  <c r="G38" i="9"/>
  <c r="H38" i="9" s="1"/>
  <c r="G37" i="9"/>
  <c r="G36" i="9"/>
  <c r="G35" i="9"/>
  <c r="G34" i="9"/>
  <c r="G33" i="9"/>
  <c r="G31" i="9"/>
  <c r="G29" i="9"/>
  <c r="H29" i="9" s="1"/>
  <c r="G28" i="9"/>
  <c r="G27" i="9"/>
  <c r="G26" i="9"/>
  <c r="G25" i="9"/>
  <c r="G24" i="9"/>
  <c r="G23" i="9"/>
  <c r="K22" i="9"/>
  <c r="J13" i="9"/>
  <c r="H22" i="9"/>
  <c r="G21" i="9"/>
  <c r="G4" i="9"/>
  <c r="G7" i="9"/>
  <c r="G19" i="9"/>
  <c r="G5" i="9"/>
  <c r="K56" i="8"/>
  <c r="J54" i="8"/>
  <c r="H56" i="8"/>
  <c r="G56" i="8"/>
  <c r="G55" i="8"/>
  <c r="J53" i="8"/>
  <c r="K52" i="8"/>
  <c r="J51" i="8"/>
  <c r="H52" i="8"/>
  <c r="G50" i="8"/>
  <c r="J50" i="8"/>
  <c r="J49" i="8"/>
  <c r="K48" i="8"/>
  <c r="J40" i="8"/>
  <c r="H48" i="8"/>
  <c r="G42" i="8"/>
  <c r="G31" i="8"/>
  <c r="G29" i="8"/>
  <c r="H29" i="8" s="1"/>
  <c r="G27" i="8"/>
  <c r="G26" i="8"/>
  <c r="G25" i="8"/>
  <c r="G24" i="8"/>
  <c r="G23" i="8"/>
  <c r="K22" i="8"/>
  <c r="J8" i="8"/>
  <c r="H22" i="8"/>
  <c r="G13" i="8"/>
  <c r="K56" i="7"/>
  <c r="J55" i="7"/>
  <c r="H56" i="7"/>
  <c r="G56" i="7"/>
  <c r="J54" i="7"/>
  <c r="G54" i="7"/>
  <c r="J53" i="7"/>
  <c r="G53" i="7"/>
  <c r="K52" i="7"/>
  <c r="J50" i="7"/>
  <c r="H52" i="7"/>
  <c r="G50" i="7"/>
  <c r="J51" i="7"/>
  <c r="J49" i="7"/>
  <c r="K48" i="7"/>
  <c r="J40" i="7"/>
  <c r="H48" i="7"/>
  <c r="G42" i="7"/>
  <c r="G39" i="7"/>
  <c r="G37" i="7"/>
  <c r="G32" i="7"/>
  <c r="G30" i="7"/>
  <c r="G29" i="7"/>
  <c r="G24" i="7"/>
  <c r="K22" i="7"/>
  <c r="J13" i="7"/>
  <c r="H22" i="7"/>
  <c r="G11" i="7"/>
  <c r="K56" i="6"/>
  <c r="J54" i="6"/>
  <c r="H56" i="6"/>
  <c r="G56" i="6"/>
  <c r="J55" i="6"/>
  <c r="J53" i="6"/>
  <c r="K52" i="6"/>
  <c r="J50" i="6"/>
  <c r="H52" i="6"/>
  <c r="G52" i="6"/>
  <c r="G51" i="6"/>
  <c r="J49" i="6"/>
  <c r="G49" i="6"/>
  <c r="K48" i="6"/>
  <c r="J42" i="6"/>
  <c r="H48" i="6"/>
  <c r="G44" i="6"/>
  <c r="G42" i="6"/>
  <c r="G41" i="6"/>
  <c r="G37" i="6"/>
  <c r="G35" i="6"/>
  <c r="G34" i="6"/>
  <c r="G33" i="6"/>
  <c r="G32" i="6"/>
  <c r="G31" i="6"/>
  <c r="G30" i="6"/>
  <c r="G29" i="6"/>
  <c r="G28" i="6"/>
  <c r="G27" i="6"/>
  <c r="G26" i="6"/>
  <c r="G25" i="6"/>
  <c r="G24" i="6"/>
  <c r="G23" i="6"/>
  <c r="K22" i="6"/>
  <c r="J4" i="6"/>
  <c r="H22" i="6"/>
  <c r="G11" i="6"/>
  <c r="G6" i="6"/>
  <c r="G8" i="6"/>
  <c r="G13" i="6"/>
  <c r="G3" i="6"/>
  <c r="G10" i="6"/>
  <c r="G20" i="6"/>
  <c r="G15" i="6"/>
  <c r="G12" i="6"/>
  <c r="G7" i="6"/>
  <c r="G9" i="6"/>
  <c r="G19" i="6"/>
  <c r="G5" i="6"/>
  <c r="K56" i="5"/>
  <c r="H56" i="5"/>
  <c r="G55" i="5"/>
  <c r="J55" i="5"/>
  <c r="J54" i="5"/>
  <c r="J53" i="5"/>
  <c r="K53" i="5" s="1"/>
  <c r="K52" i="5"/>
  <c r="J51" i="5"/>
  <c r="H52" i="5"/>
  <c r="K48" i="5"/>
  <c r="J39" i="5"/>
  <c r="H48" i="5"/>
  <c r="G47" i="5"/>
  <c r="K22" i="5"/>
  <c r="J21" i="5"/>
  <c r="H22" i="5"/>
  <c r="G20" i="5"/>
  <c r="G11" i="5"/>
  <c r="G6" i="5"/>
  <c r="G4" i="5"/>
  <c r="G13" i="5"/>
  <c r="G17" i="5"/>
  <c r="G16" i="5"/>
  <c r="G10" i="5"/>
  <c r="G12" i="5"/>
  <c r="G15" i="5"/>
  <c r="G7" i="5"/>
  <c r="G14" i="5"/>
  <c r="G18" i="5"/>
  <c r="G19" i="5"/>
  <c r="K56" i="4"/>
  <c r="J55" i="4"/>
  <c r="H56" i="4"/>
  <c r="G55" i="4"/>
  <c r="J54" i="4"/>
  <c r="J53" i="4"/>
  <c r="K52" i="4"/>
  <c r="J49" i="4"/>
  <c r="H52" i="4"/>
  <c r="G50" i="4"/>
  <c r="J50" i="4"/>
  <c r="K48" i="4"/>
  <c r="J40" i="4"/>
  <c r="H48" i="4"/>
  <c r="G47" i="4"/>
  <c r="G40" i="4"/>
  <c r="G37" i="4"/>
  <c r="G36" i="4"/>
  <c r="G32" i="4"/>
  <c r="G28" i="4"/>
  <c r="G24" i="4"/>
  <c r="K22" i="4"/>
  <c r="J4" i="4"/>
  <c r="H22" i="4"/>
  <c r="G8" i="4"/>
  <c r="G21" i="4"/>
  <c r="G6" i="4"/>
  <c r="G4" i="4"/>
  <c r="G13" i="4"/>
  <c r="H13" i="4" s="1"/>
  <c r="G17" i="4"/>
  <c r="G3" i="4"/>
  <c r="G10" i="4"/>
  <c r="G16" i="4"/>
  <c r="G20" i="4"/>
  <c r="G15" i="4"/>
  <c r="G12" i="4"/>
  <c r="G7" i="4"/>
  <c r="G14" i="4"/>
  <c r="G18" i="4"/>
  <c r="G9" i="4"/>
  <c r="G19" i="4"/>
  <c r="G5" i="4"/>
  <c r="K56" i="3"/>
  <c r="J54" i="3"/>
  <c r="H56" i="3"/>
  <c r="G56" i="3"/>
  <c r="K52" i="3"/>
  <c r="J50" i="3"/>
  <c r="H52" i="3"/>
  <c r="G50" i="3"/>
  <c r="K48" i="3"/>
  <c r="J42" i="3"/>
  <c r="H48" i="3"/>
  <c r="G42" i="3"/>
  <c r="H42" i="3" s="1"/>
  <c r="G47" i="3"/>
  <c r="G41" i="3"/>
  <c r="G39" i="3"/>
  <c r="G36" i="3"/>
  <c r="G35" i="3"/>
  <c r="G32" i="3"/>
  <c r="G31" i="3"/>
  <c r="G28" i="3"/>
  <c r="G27" i="3"/>
  <c r="G25" i="3"/>
  <c r="G24" i="3"/>
  <c r="G23" i="3"/>
  <c r="K22" i="3"/>
  <c r="J13" i="3"/>
  <c r="H22" i="3"/>
  <c r="G8" i="3"/>
  <c r="G11" i="3"/>
  <c r="G4" i="3"/>
  <c r="G13" i="3"/>
  <c r="G10" i="3"/>
  <c r="G17" i="3"/>
  <c r="G16" i="3"/>
  <c r="G15" i="3"/>
  <c r="G7" i="3"/>
  <c r="G12" i="3"/>
  <c r="G14" i="3"/>
  <c r="G9" i="3"/>
  <c r="G19" i="3"/>
  <c r="K56" i="2"/>
  <c r="I56" i="2"/>
  <c r="J54" i="2" s="1"/>
  <c r="H56" i="2"/>
  <c r="F56" i="2"/>
  <c r="G56" i="2" s="1"/>
  <c r="K52" i="2"/>
  <c r="I52" i="2"/>
  <c r="J50" i="2" s="1"/>
  <c r="H52" i="2"/>
  <c r="F52" i="2"/>
  <c r="G51" i="2" s="1"/>
  <c r="K48" i="2"/>
  <c r="I48" i="2"/>
  <c r="J30" i="2" s="1"/>
  <c r="H48" i="2"/>
  <c r="F48" i="2"/>
  <c r="G48" i="2" s="1"/>
  <c r="G32" i="2"/>
  <c r="G30" i="2"/>
  <c r="G27" i="2"/>
  <c r="G39" i="2"/>
  <c r="G42" i="2"/>
  <c r="G34" i="2"/>
  <c r="G36" i="2"/>
  <c r="G35" i="2"/>
  <c r="G23" i="2"/>
  <c r="K22" i="2"/>
  <c r="I22" i="2"/>
  <c r="J8" i="2" s="1"/>
  <c r="H22" i="2"/>
  <c r="G22" i="2"/>
  <c r="J53" i="2" l="1"/>
  <c r="K53" i="2" s="1"/>
  <c r="J34" i="2"/>
  <c r="J42" i="2"/>
  <c r="K42" i="2" s="1"/>
  <c r="J31" i="2"/>
  <c r="K31" i="2" s="1"/>
  <c r="J23" i="2"/>
  <c r="K23" i="2" s="1"/>
  <c r="J24" i="2"/>
  <c r="K24" i="2" s="1"/>
  <c r="J35" i="2"/>
  <c r="K35" i="2" s="1"/>
  <c r="J7" i="2"/>
  <c r="K7" i="2" s="1"/>
  <c r="J3" i="2"/>
  <c r="K3" i="2" s="1"/>
  <c r="J17" i="2"/>
  <c r="K17" i="2" s="1"/>
  <c r="J4" i="2"/>
  <c r="K4" i="2" s="1"/>
  <c r="J19" i="2"/>
  <c r="K19" i="2" s="1"/>
  <c r="J18" i="2"/>
  <c r="K18" i="2" s="1"/>
  <c r="J12" i="2"/>
  <c r="K12" i="2" s="1"/>
  <c r="G53" i="2"/>
  <c r="G55" i="2"/>
  <c r="G37" i="2"/>
  <c r="G45" i="2"/>
  <c r="G26" i="2"/>
  <c r="G44" i="2"/>
  <c r="G41" i="2"/>
  <c r="G46" i="2"/>
  <c r="G33" i="2"/>
  <c r="H33" i="2" s="1"/>
  <c r="G24" i="2"/>
  <c r="H24" i="2" s="1"/>
  <c r="G43" i="2"/>
  <c r="G40" i="2"/>
  <c r="G38" i="2"/>
  <c r="G47" i="2"/>
  <c r="H39" i="12"/>
  <c r="H13" i="11"/>
  <c r="H50" i="11"/>
  <c r="H24" i="8"/>
  <c r="H27" i="8"/>
  <c r="H32" i="3"/>
  <c r="J49" i="5"/>
  <c r="J50" i="5"/>
  <c r="K50" i="5" s="1"/>
  <c r="J51" i="4"/>
  <c r="K51" i="4" s="1"/>
  <c r="J49" i="2"/>
  <c r="K49" i="2" s="1"/>
  <c r="G49" i="2"/>
  <c r="H23" i="2"/>
  <c r="O56" i="15"/>
  <c r="O22" i="15"/>
  <c r="G15" i="13"/>
  <c r="H15" i="13" s="1"/>
  <c r="G3" i="13"/>
  <c r="H3" i="13" s="1"/>
  <c r="G19" i="13"/>
  <c r="G16" i="13"/>
  <c r="G9" i="13"/>
  <c r="H9" i="13" s="1"/>
  <c r="G17" i="13"/>
  <c r="G18" i="13"/>
  <c r="H18" i="13" s="1"/>
  <c r="G20" i="13"/>
  <c r="H20" i="13" s="1"/>
  <c r="G5" i="13"/>
  <c r="H5" i="13" s="1"/>
  <c r="G14" i="13"/>
  <c r="G10" i="13"/>
  <c r="H10" i="13" s="1"/>
  <c r="G9" i="9"/>
  <c r="G18" i="6"/>
  <c r="G16" i="6"/>
  <c r="G14" i="6"/>
  <c r="G17" i="6"/>
  <c r="H17" i="6" s="1"/>
  <c r="G5" i="5"/>
  <c r="G18" i="3"/>
  <c r="G3" i="3"/>
  <c r="H3" i="3" s="1"/>
  <c r="G5" i="3"/>
  <c r="G20" i="3"/>
  <c r="G21" i="3"/>
  <c r="H21" i="3" s="1"/>
  <c r="G29" i="2"/>
  <c r="H29" i="2" s="1"/>
  <c r="J29" i="2"/>
  <c r="K29" i="2" s="1"/>
  <c r="G25" i="2"/>
  <c r="G7" i="2"/>
  <c r="H7" i="2" s="1"/>
  <c r="G8" i="2"/>
  <c r="H8" i="2" s="1"/>
  <c r="G9" i="2"/>
  <c r="H9" i="2" s="1"/>
  <c r="G15" i="2"/>
  <c r="H15" i="2" s="1"/>
  <c r="G20" i="2"/>
  <c r="H20" i="2" s="1"/>
  <c r="G6" i="2"/>
  <c r="H6" i="2" s="1"/>
  <c r="J45" i="2"/>
  <c r="K45" i="2" s="1"/>
  <c r="J47" i="2"/>
  <c r="G31" i="2"/>
  <c r="H31" i="2" s="1"/>
  <c r="J55" i="2"/>
  <c r="K55" i="2" s="1"/>
  <c r="J9" i="2"/>
  <c r="K9" i="2" s="1"/>
  <c r="J15" i="2"/>
  <c r="K15" i="2" s="1"/>
  <c r="J20" i="2"/>
  <c r="K20" i="2" s="1"/>
  <c r="J6" i="2"/>
  <c r="K6" i="2" s="1"/>
  <c r="G17" i="2"/>
  <c r="H17" i="2" s="1"/>
  <c r="G5" i="2"/>
  <c r="G14" i="2"/>
  <c r="H14" i="2" s="1"/>
  <c r="G16" i="2"/>
  <c r="H16" i="2" s="1"/>
  <c r="G10" i="2"/>
  <c r="H10" i="2" s="1"/>
  <c r="G11" i="2"/>
  <c r="H11" i="2" s="1"/>
  <c r="J16" i="2"/>
  <c r="K16" i="2" s="1"/>
  <c r="G21" i="2"/>
  <c r="H21" i="2" s="1"/>
  <c r="G4" i="2"/>
  <c r="G18" i="2"/>
  <c r="H18" i="2" s="1"/>
  <c r="J5" i="2"/>
  <c r="K5" i="2" s="1"/>
  <c r="J14" i="2"/>
  <c r="K14" i="2" s="1"/>
  <c r="J10" i="2"/>
  <c r="K10" i="2" s="1"/>
  <c r="G19" i="2"/>
  <c r="H19" i="2" s="1"/>
  <c r="G12" i="2"/>
  <c r="H12" i="2" s="1"/>
  <c r="G3" i="2"/>
  <c r="H3" i="2" s="1"/>
  <c r="G13" i="2"/>
  <c r="J21" i="2"/>
  <c r="K21" i="2" s="1"/>
  <c r="H46" i="2"/>
  <c r="G50" i="2"/>
  <c r="H50" i="2" s="1"/>
  <c r="G52" i="2"/>
  <c r="H17" i="4"/>
  <c r="K53" i="4"/>
  <c r="G21" i="5"/>
  <c r="G22" i="5"/>
  <c r="K54" i="5"/>
  <c r="H13" i="6"/>
  <c r="H30" i="6"/>
  <c r="K51" i="7"/>
  <c r="K53" i="7"/>
  <c r="H25" i="8"/>
  <c r="K51" i="8"/>
  <c r="K54" i="8"/>
  <c r="G32" i="9"/>
  <c r="G48" i="9"/>
  <c r="G51" i="9"/>
  <c r="G52" i="9"/>
  <c r="K54" i="9"/>
  <c r="H28" i="11"/>
  <c r="K51" i="11"/>
  <c r="G54" i="11"/>
  <c r="G56" i="11"/>
  <c r="K55" i="11"/>
  <c r="H21" i="13"/>
  <c r="H43" i="13"/>
  <c r="K50" i="13"/>
  <c r="K53" i="13"/>
  <c r="O48" i="15"/>
  <c r="H36" i="13"/>
  <c r="H47" i="13"/>
  <c r="H28" i="13"/>
  <c r="H37" i="13"/>
  <c r="H30" i="13"/>
  <c r="H40" i="13"/>
  <c r="H24" i="12"/>
  <c r="H41" i="10"/>
  <c r="H43" i="10"/>
  <c r="H34" i="10"/>
  <c r="H23" i="9"/>
  <c r="H34" i="9"/>
  <c r="H25" i="9"/>
  <c r="H35" i="9"/>
  <c r="H26" i="9"/>
  <c r="H32" i="9"/>
  <c r="H27" i="9"/>
  <c r="H31" i="8"/>
  <c r="H23" i="8"/>
  <c r="H42" i="8"/>
  <c r="H28" i="4"/>
  <c r="H32" i="4"/>
  <c r="H40" i="4"/>
  <c r="H23" i="3"/>
  <c r="H32" i="2"/>
  <c r="J44" i="13"/>
  <c r="K44" i="13" s="1"/>
  <c r="L44" i="13" s="1"/>
  <c r="J31" i="13"/>
  <c r="K31" i="13" s="1"/>
  <c r="J38" i="13"/>
  <c r="K38" i="13" s="1"/>
  <c r="J45" i="13"/>
  <c r="K45" i="13" s="1"/>
  <c r="J23" i="13"/>
  <c r="K23" i="13" s="1"/>
  <c r="J27" i="13"/>
  <c r="K27" i="13" s="1"/>
  <c r="J32" i="13"/>
  <c r="K32" i="13" s="1"/>
  <c r="J39" i="13"/>
  <c r="K39" i="13" s="1"/>
  <c r="J46" i="13"/>
  <c r="J30" i="13"/>
  <c r="K30" i="13" s="1"/>
  <c r="L30" i="13" s="1"/>
  <c r="J47" i="13"/>
  <c r="K47" i="13" s="1"/>
  <c r="J24" i="13"/>
  <c r="K24" i="13" s="1"/>
  <c r="J25" i="13"/>
  <c r="K25" i="13" s="1"/>
  <c r="J26" i="13"/>
  <c r="K26" i="13" s="1"/>
  <c r="J33" i="13"/>
  <c r="K33" i="13" s="1"/>
  <c r="J35" i="13"/>
  <c r="K35" i="13" s="1"/>
  <c r="J34" i="13"/>
  <c r="K34" i="13" s="1"/>
  <c r="L34" i="13" s="1"/>
  <c r="J29" i="13"/>
  <c r="K29" i="13" s="1"/>
  <c r="J37" i="13"/>
  <c r="K37" i="13" s="1"/>
  <c r="J41" i="13"/>
  <c r="K41" i="13" s="1"/>
  <c r="J43" i="13"/>
  <c r="J28" i="13"/>
  <c r="K28" i="13" s="1"/>
  <c r="L28" i="13" s="1"/>
  <c r="J36" i="13"/>
  <c r="K36" i="13" s="1"/>
  <c r="J40" i="13"/>
  <c r="K40" i="13" s="1"/>
  <c r="K46" i="13"/>
  <c r="J14" i="13"/>
  <c r="K14" i="13" s="1"/>
  <c r="J8" i="13"/>
  <c r="K8" i="13" s="1"/>
  <c r="J19" i="13"/>
  <c r="K19" i="13" s="1"/>
  <c r="J7" i="13"/>
  <c r="J16" i="13"/>
  <c r="K16" i="13" s="1"/>
  <c r="J5" i="13"/>
  <c r="K5" i="13" s="1"/>
  <c r="J6" i="13"/>
  <c r="K6" i="13" s="1"/>
  <c r="J9" i="13"/>
  <c r="K9" i="13" s="1"/>
  <c r="J12" i="13"/>
  <c r="K12" i="13" s="1"/>
  <c r="J17" i="13"/>
  <c r="K17" i="13" s="1"/>
  <c r="J11" i="13"/>
  <c r="K11" i="13" s="1"/>
  <c r="J3" i="13"/>
  <c r="K3" i="13" s="1"/>
  <c r="J18" i="13"/>
  <c r="K18" i="13" s="1"/>
  <c r="J15" i="13"/>
  <c r="K15" i="13" s="1"/>
  <c r="J20" i="13"/>
  <c r="K20" i="13" s="1"/>
  <c r="J45" i="12"/>
  <c r="K45" i="12" s="1"/>
  <c r="J29" i="12"/>
  <c r="K29" i="12" s="1"/>
  <c r="J33" i="12"/>
  <c r="K33" i="12" s="1"/>
  <c r="J41" i="12"/>
  <c r="K41" i="12" s="1"/>
  <c r="J36" i="12"/>
  <c r="K36" i="12" s="1"/>
  <c r="J25" i="12"/>
  <c r="K25" i="12" s="1"/>
  <c r="J37" i="12"/>
  <c r="K37" i="12" s="1"/>
  <c r="J28" i="12"/>
  <c r="K28" i="12" s="1"/>
  <c r="J44" i="12"/>
  <c r="K44" i="12" s="1"/>
  <c r="J9" i="12"/>
  <c r="K9" i="12" s="1"/>
  <c r="J20" i="12"/>
  <c r="K20" i="12" s="1"/>
  <c r="J17" i="12"/>
  <c r="K17" i="12" s="1"/>
  <c r="J13" i="12"/>
  <c r="K13" i="12" s="1"/>
  <c r="J12" i="12"/>
  <c r="K12" i="12" s="1"/>
  <c r="J6" i="12"/>
  <c r="K6" i="12" s="1"/>
  <c r="J5" i="12"/>
  <c r="K5" i="12" s="1"/>
  <c r="J7" i="12"/>
  <c r="K7" i="12" s="1"/>
  <c r="J11" i="12"/>
  <c r="K11" i="12" s="1"/>
  <c r="J19" i="12"/>
  <c r="K19" i="12" s="1"/>
  <c r="J15" i="12"/>
  <c r="K15" i="12" s="1"/>
  <c r="J21" i="12"/>
  <c r="K21" i="12" s="1"/>
  <c r="J18" i="12"/>
  <c r="K18" i="12" s="1"/>
  <c r="J3" i="12"/>
  <c r="K3" i="12" s="1"/>
  <c r="J16" i="12"/>
  <c r="K16" i="12" s="1"/>
  <c r="J14" i="12"/>
  <c r="K14" i="12" s="1"/>
  <c r="J4" i="12"/>
  <c r="K4" i="12" s="1"/>
  <c r="J35" i="11"/>
  <c r="K35" i="11" s="1"/>
  <c r="J31" i="11"/>
  <c r="K31" i="11" s="1"/>
  <c r="J37" i="11"/>
  <c r="K37" i="11" s="1"/>
  <c r="J29" i="11"/>
  <c r="K29" i="11" s="1"/>
  <c r="J45" i="11"/>
  <c r="K45" i="11" s="1"/>
  <c r="J23" i="11"/>
  <c r="K23" i="11" s="1"/>
  <c r="J30" i="11"/>
  <c r="K30" i="11" s="1"/>
  <c r="J38" i="11"/>
  <c r="K38" i="11" s="1"/>
  <c r="J39" i="11"/>
  <c r="K39" i="11" s="1"/>
  <c r="J26" i="11"/>
  <c r="K26" i="11" s="1"/>
  <c r="J27" i="11"/>
  <c r="K27" i="11" s="1"/>
  <c r="J43" i="11"/>
  <c r="K43" i="11" s="1"/>
  <c r="J34" i="11"/>
  <c r="K34" i="11" s="1"/>
  <c r="J47" i="11"/>
  <c r="K47" i="11" s="1"/>
  <c r="J14" i="11"/>
  <c r="J18" i="11"/>
  <c r="J15" i="11"/>
  <c r="K15" i="11" s="1"/>
  <c r="J6" i="11"/>
  <c r="K6" i="11" s="1"/>
  <c r="J9" i="11"/>
  <c r="K9" i="11" s="1"/>
  <c r="J3" i="11"/>
  <c r="K3" i="11" s="1"/>
  <c r="J10" i="11"/>
  <c r="K10" i="11" s="1"/>
  <c r="J5" i="11"/>
  <c r="K5" i="11" s="1"/>
  <c r="J29" i="10"/>
  <c r="K29" i="10" s="1"/>
  <c r="J37" i="10"/>
  <c r="K37" i="10" s="1"/>
  <c r="J25" i="10"/>
  <c r="K25" i="10" s="1"/>
  <c r="J33" i="10"/>
  <c r="K33" i="10" s="1"/>
  <c r="J41" i="10"/>
  <c r="K41" i="10" s="1"/>
  <c r="J28" i="10"/>
  <c r="K28" i="10" s="1"/>
  <c r="J44" i="10"/>
  <c r="K44" i="10" s="1"/>
  <c r="J45" i="10"/>
  <c r="K45" i="10" s="1"/>
  <c r="J36" i="10"/>
  <c r="K36" i="10" s="1"/>
  <c r="J5" i="10"/>
  <c r="K5" i="10" s="1"/>
  <c r="J14" i="10"/>
  <c r="K14" i="10" s="1"/>
  <c r="J15" i="10"/>
  <c r="K15" i="10" s="1"/>
  <c r="J20" i="10"/>
  <c r="K20" i="10" s="1"/>
  <c r="J17" i="10"/>
  <c r="K17" i="10" s="1"/>
  <c r="J13" i="10"/>
  <c r="J19" i="10"/>
  <c r="K19" i="10" s="1"/>
  <c r="J10" i="10"/>
  <c r="K10" i="10" s="1"/>
  <c r="J18" i="10"/>
  <c r="K18" i="10" s="1"/>
  <c r="J8" i="10"/>
  <c r="K8" i="10" s="1"/>
  <c r="J16" i="10"/>
  <c r="K16" i="10" s="1"/>
  <c r="J6" i="10"/>
  <c r="K6" i="10" s="1"/>
  <c r="J12" i="10"/>
  <c r="K12" i="10" s="1"/>
  <c r="J11" i="10"/>
  <c r="K11" i="10" s="1"/>
  <c r="J7" i="10"/>
  <c r="K7" i="10" s="1"/>
  <c r="J4" i="10"/>
  <c r="K4" i="10" s="1"/>
  <c r="J9" i="10"/>
  <c r="K9" i="10" s="1"/>
  <c r="J3" i="10"/>
  <c r="K3" i="10" s="1"/>
  <c r="J39" i="9"/>
  <c r="K39" i="9" s="1"/>
  <c r="L39" i="9" s="1"/>
  <c r="J34" i="9"/>
  <c r="K34" i="9" s="1"/>
  <c r="L34" i="9" s="1"/>
  <c r="J31" i="9"/>
  <c r="K31" i="9" s="1"/>
  <c r="J32" i="9"/>
  <c r="J38" i="9"/>
  <c r="K38" i="9" s="1"/>
  <c r="L38" i="9" s="1"/>
  <c r="J26" i="9"/>
  <c r="K26" i="9" s="1"/>
  <c r="J36" i="9"/>
  <c r="K36" i="9" s="1"/>
  <c r="J47" i="9"/>
  <c r="K47" i="9" s="1"/>
  <c r="J35" i="9"/>
  <c r="K35" i="9" s="1"/>
  <c r="J40" i="9"/>
  <c r="K40" i="9" s="1"/>
  <c r="J45" i="9"/>
  <c r="K45" i="9" s="1"/>
  <c r="J27" i="9"/>
  <c r="K27" i="9" s="1"/>
  <c r="L27" i="9" s="1"/>
  <c r="J33" i="9"/>
  <c r="J37" i="9"/>
  <c r="K37" i="9" s="1"/>
  <c r="J41" i="9"/>
  <c r="K41" i="9" s="1"/>
  <c r="J23" i="9"/>
  <c r="K23" i="9" s="1"/>
  <c r="J24" i="9"/>
  <c r="K24" i="9" s="1"/>
  <c r="J28" i="9"/>
  <c r="J43" i="9"/>
  <c r="K43" i="9" s="1"/>
  <c r="J25" i="9"/>
  <c r="K25" i="9" s="1"/>
  <c r="L25" i="9" s="1"/>
  <c r="J29" i="9"/>
  <c r="J44" i="9"/>
  <c r="K44" i="9" s="1"/>
  <c r="J42" i="9"/>
  <c r="K42" i="9" s="1"/>
  <c r="J30" i="9"/>
  <c r="K30" i="9" s="1"/>
  <c r="J19" i="9"/>
  <c r="J20" i="9"/>
  <c r="K20" i="9" s="1"/>
  <c r="J12" i="9"/>
  <c r="K12" i="9" s="1"/>
  <c r="J6" i="9"/>
  <c r="K6" i="9" s="1"/>
  <c r="J18" i="9"/>
  <c r="K18" i="9" s="1"/>
  <c r="J15" i="9"/>
  <c r="K15" i="9" s="1"/>
  <c r="J14" i="9"/>
  <c r="K14" i="9" s="1"/>
  <c r="J7" i="9"/>
  <c r="K7" i="9" s="1"/>
  <c r="J5" i="9"/>
  <c r="K5" i="9" s="1"/>
  <c r="J16" i="9"/>
  <c r="K16" i="9" s="1"/>
  <c r="J9" i="9"/>
  <c r="K9" i="9" s="1"/>
  <c r="J3" i="9"/>
  <c r="K3" i="9" s="1"/>
  <c r="J26" i="8"/>
  <c r="K26" i="8" s="1"/>
  <c r="J29" i="8"/>
  <c r="K29" i="8" s="1"/>
  <c r="L29" i="8" s="1"/>
  <c r="J34" i="8"/>
  <c r="J42" i="8"/>
  <c r="K42" i="8" s="1"/>
  <c r="L42" i="8" s="1"/>
  <c r="J37" i="8"/>
  <c r="K37" i="8" s="1"/>
  <c r="J45" i="8"/>
  <c r="K45" i="8" s="1"/>
  <c r="J20" i="8"/>
  <c r="K20" i="8" s="1"/>
  <c r="J14" i="8"/>
  <c r="K14" i="8" s="1"/>
  <c r="J10" i="8"/>
  <c r="K10" i="8" s="1"/>
  <c r="J12" i="8"/>
  <c r="K12" i="8" s="1"/>
  <c r="J13" i="8"/>
  <c r="J7" i="8"/>
  <c r="K7" i="8" s="1"/>
  <c r="J6" i="8"/>
  <c r="K6" i="8" s="1"/>
  <c r="J15" i="8"/>
  <c r="K15" i="8" s="1"/>
  <c r="J11" i="8"/>
  <c r="K11" i="8" s="1"/>
  <c r="J9" i="8"/>
  <c r="K9" i="8" s="1"/>
  <c r="J5" i="8"/>
  <c r="K5" i="8" s="1"/>
  <c r="J3" i="8"/>
  <c r="K3" i="8" s="1"/>
  <c r="J21" i="8"/>
  <c r="K21" i="8" s="1"/>
  <c r="J19" i="8"/>
  <c r="K19" i="8" s="1"/>
  <c r="J16" i="8"/>
  <c r="J18" i="8"/>
  <c r="K18" i="8" s="1"/>
  <c r="J17" i="8"/>
  <c r="K17" i="8" s="1"/>
  <c r="G23" i="7"/>
  <c r="G31" i="7"/>
  <c r="G40" i="7"/>
  <c r="H40" i="7" s="1"/>
  <c r="G25" i="7"/>
  <c r="G33" i="7"/>
  <c r="H32" i="7"/>
  <c r="G26" i="7"/>
  <c r="G34" i="7"/>
  <c r="H34" i="7" s="1"/>
  <c r="G27" i="7"/>
  <c r="G35" i="7"/>
  <c r="H35" i="7" s="1"/>
  <c r="G28" i="7"/>
  <c r="H28" i="7" s="1"/>
  <c r="G36" i="7"/>
  <c r="J32" i="7"/>
  <c r="K32" i="7" s="1"/>
  <c r="J33" i="7"/>
  <c r="K33" i="7" s="1"/>
  <c r="J42" i="7"/>
  <c r="K42" i="7" s="1"/>
  <c r="J46" i="7"/>
  <c r="K46" i="7" s="1"/>
  <c r="J29" i="7"/>
  <c r="K29" i="7" s="1"/>
  <c r="J36" i="7"/>
  <c r="K36" i="7" s="1"/>
  <c r="J27" i="7"/>
  <c r="K27" i="7" s="1"/>
  <c r="J43" i="7"/>
  <c r="K43" i="7" s="1"/>
  <c r="J37" i="7"/>
  <c r="K37" i="7" s="1"/>
  <c r="J28" i="7"/>
  <c r="K28" i="7" s="1"/>
  <c r="J25" i="7"/>
  <c r="K25" i="7" s="1"/>
  <c r="J45" i="7"/>
  <c r="K45" i="7" s="1"/>
  <c r="J26" i="7"/>
  <c r="K26" i="7" s="1"/>
  <c r="J38" i="7"/>
  <c r="K38" i="7" s="1"/>
  <c r="J23" i="7"/>
  <c r="K23" i="7" s="1"/>
  <c r="J30" i="7"/>
  <c r="K30" i="7" s="1"/>
  <c r="J34" i="7"/>
  <c r="K34" i="7" s="1"/>
  <c r="J24" i="7"/>
  <c r="K24" i="7" s="1"/>
  <c r="J31" i="7"/>
  <c r="K31" i="7" s="1"/>
  <c r="J35" i="7"/>
  <c r="K35" i="7" s="1"/>
  <c r="J41" i="7"/>
  <c r="K41" i="7" s="1"/>
  <c r="J3" i="7"/>
  <c r="K3" i="7" s="1"/>
  <c r="J5" i="7"/>
  <c r="K5" i="7" s="1"/>
  <c r="J39" i="6"/>
  <c r="K39" i="6" s="1"/>
  <c r="J31" i="6"/>
  <c r="K31" i="6" s="1"/>
  <c r="J41" i="6"/>
  <c r="K41" i="6" s="1"/>
  <c r="J25" i="6"/>
  <c r="K25" i="6" s="1"/>
  <c r="J33" i="6"/>
  <c r="K33" i="6" s="1"/>
  <c r="J45" i="6"/>
  <c r="K45" i="6" s="1"/>
  <c r="J23" i="6"/>
  <c r="K23" i="6" s="1"/>
  <c r="J29" i="6"/>
  <c r="K29" i="6" s="1"/>
  <c r="J47" i="6"/>
  <c r="K47" i="6" s="1"/>
  <c r="J37" i="6"/>
  <c r="K37" i="6" s="1"/>
  <c r="J9" i="6"/>
  <c r="K9" i="6" s="1"/>
  <c r="J12" i="6"/>
  <c r="K12" i="6" s="1"/>
  <c r="J3" i="6"/>
  <c r="K3" i="6" s="1"/>
  <c r="J8" i="6"/>
  <c r="K8" i="6" s="1"/>
  <c r="J18" i="6"/>
  <c r="J15" i="6"/>
  <c r="K15" i="6" s="1"/>
  <c r="J16" i="6"/>
  <c r="K16" i="6" s="1"/>
  <c r="J6" i="6"/>
  <c r="K6" i="6" s="1"/>
  <c r="J13" i="6"/>
  <c r="K13" i="6" s="1"/>
  <c r="J5" i="6"/>
  <c r="K5" i="6" s="1"/>
  <c r="J14" i="6"/>
  <c r="K14" i="6" s="1"/>
  <c r="J20" i="6"/>
  <c r="K20" i="6" s="1"/>
  <c r="J21" i="6"/>
  <c r="K21" i="6" s="1"/>
  <c r="J17" i="6"/>
  <c r="K17" i="6" s="1"/>
  <c r="J19" i="6"/>
  <c r="K19" i="6" s="1"/>
  <c r="J7" i="6"/>
  <c r="K7" i="6" s="1"/>
  <c r="J10" i="6"/>
  <c r="K10" i="6" s="1"/>
  <c r="J40" i="5"/>
  <c r="K40" i="5" s="1"/>
  <c r="J44" i="5"/>
  <c r="K44" i="5" s="1"/>
  <c r="J29" i="5"/>
  <c r="K29" i="5" s="1"/>
  <c r="J46" i="5"/>
  <c r="K46" i="5" s="1"/>
  <c r="J25" i="5"/>
  <c r="J33" i="5"/>
  <c r="K33" i="5" s="1"/>
  <c r="J37" i="5"/>
  <c r="K37" i="5" s="1"/>
  <c r="J26" i="5"/>
  <c r="K26" i="5" s="1"/>
  <c r="J34" i="5"/>
  <c r="K34" i="5" s="1"/>
  <c r="J41" i="5"/>
  <c r="K41" i="5" s="1"/>
  <c r="J47" i="5"/>
  <c r="K47" i="5" s="1"/>
  <c r="J27" i="5"/>
  <c r="K27" i="5" s="1"/>
  <c r="J35" i="5"/>
  <c r="K35" i="5" s="1"/>
  <c r="J42" i="5"/>
  <c r="J28" i="5"/>
  <c r="K28" i="5" s="1"/>
  <c r="J36" i="5"/>
  <c r="K36" i="5" s="1"/>
  <c r="J43" i="5"/>
  <c r="K43" i="5" s="1"/>
  <c r="J30" i="5"/>
  <c r="K30" i="5" s="1"/>
  <c r="J23" i="5"/>
  <c r="K23" i="5" s="1"/>
  <c r="J31" i="5"/>
  <c r="J38" i="5"/>
  <c r="K38" i="5" s="1"/>
  <c r="J45" i="5"/>
  <c r="K45" i="5" s="1"/>
  <c r="J24" i="5"/>
  <c r="K24" i="5" s="1"/>
  <c r="J32" i="5"/>
  <c r="K32" i="5" s="1"/>
  <c r="J5" i="5"/>
  <c r="K5" i="5" s="1"/>
  <c r="J11" i="5"/>
  <c r="K11" i="5" s="1"/>
  <c r="J4" i="5"/>
  <c r="K4" i="5" s="1"/>
  <c r="J7" i="5"/>
  <c r="K7" i="5" s="1"/>
  <c r="J20" i="5"/>
  <c r="K20" i="5" s="1"/>
  <c r="J13" i="5"/>
  <c r="K13" i="5" s="1"/>
  <c r="J19" i="5"/>
  <c r="K19" i="5" s="1"/>
  <c r="J3" i="5"/>
  <c r="K3" i="5" s="1"/>
  <c r="J8" i="5"/>
  <c r="K8" i="5" s="1"/>
  <c r="J9" i="5"/>
  <c r="K9" i="5" s="1"/>
  <c r="J15" i="5"/>
  <c r="K15" i="5" s="1"/>
  <c r="J18" i="5"/>
  <c r="K18" i="5" s="1"/>
  <c r="J12" i="5"/>
  <c r="K12" i="5" s="1"/>
  <c r="J16" i="5"/>
  <c r="K16" i="5" s="1"/>
  <c r="J6" i="5"/>
  <c r="K6" i="5" s="1"/>
  <c r="J14" i="5"/>
  <c r="K14" i="5" s="1"/>
  <c r="J10" i="5"/>
  <c r="K10" i="5" s="1"/>
  <c r="J17" i="5"/>
  <c r="K17" i="5" s="1"/>
  <c r="J32" i="4"/>
  <c r="K32" i="4" s="1"/>
  <c r="J27" i="4"/>
  <c r="K27" i="4" s="1"/>
  <c r="J33" i="4"/>
  <c r="K33" i="4" s="1"/>
  <c r="J41" i="4"/>
  <c r="K41" i="4" s="1"/>
  <c r="K40" i="4"/>
  <c r="J42" i="4"/>
  <c r="K42" i="4" s="1"/>
  <c r="J34" i="4"/>
  <c r="K34" i="4" s="1"/>
  <c r="J28" i="4"/>
  <c r="K28" i="4" s="1"/>
  <c r="J35" i="4"/>
  <c r="K35" i="4" s="1"/>
  <c r="J43" i="4"/>
  <c r="K43" i="4" s="1"/>
  <c r="J29" i="4"/>
  <c r="K29" i="4" s="1"/>
  <c r="J26" i="4"/>
  <c r="K26" i="4" s="1"/>
  <c r="J23" i="4"/>
  <c r="K23" i="4" s="1"/>
  <c r="J45" i="4"/>
  <c r="K45" i="4" s="1"/>
  <c r="J30" i="4"/>
  <c r="K30" i="4" s="1"/>
  <c r="J46" i="4"/>
  <c r="K46" i="4" s="1"/>
  <c r="J37" i="4"/>
  <c r="K37" i="4" s="1"/>
  <c r="J24" i="4"/>
  <c r="K24" i="4" s="1"/>
  <c r="J31" i="4"/>
  <c r="J25" i="4"/>
  <c r="K25" i="4" s="1"/>
  <c r="J38" i="4"/>
  <c r="K38" i="4" s="1"/>
  <c r="J18" i="4"/>
  <c r="K18" i="4" s="1"/>
  <c r="J5" i="4"/>
  <c r="K5" i="4" s="1"/>
  <c r="J6" i="4"/>
  <c r="K6" i="4" s="1"/>
  <c r="J3" i="4"/>
  <c r="K3" i="4" s="1"/>
  <c r="J15" i="4"/>
  <c r="K15" i="4" s="1"/>
  <c r="J20" i="4"/>
  <c r="K20" i="4" s="1"/>
  <c r="J37" i="3"/>
  <c r="K37" i="3" s="1"/>
  <c r="J29" i="3"/>
  <c r="K29" i="3" s="1"/>
  <c r="J45" i="3"/>
  <c r="K45" i="3" s="1"/>
  <c r="J15" i="3"/>
  <c r="K15" i="3" s="1"/>
  <c r="J20" i="3"/>
  <c r="K20" i="3" s="1"/>
  <c r="J21" i="3"/>
  <c r="K21" i="3" s="1"/>
  <c r="J9" i="3"/>
  <c r="K9" i="3" s="1"/>
  <c r="J5" i="3"/>
  <c r="K5" i="3" s="1"/>
  <c r="J14" i="3"/>
  <c r="K14" i="3" s="1"/>
  <c r="J10" i="3"/>
  <c r="K10" i="3" s="1"/>
  <c r="J19" i="3"/>
  <c r="K19" i="3" s="1"/>
  <c r="J12" i="3"/>
  <c r="J16" i="3"/>
  <c r="K16" i="3" s="1"/>
  <c r="J4" i="3"/>
  <c r="K4" i="3" s="1"/>
  <c r="J18" i="3"/>
  <c r="K18" i="3" s="1"/>
  <c r="J7" i="3"/>
  <c r="K7" i="3" s="1"/>
  <c r="J3" i="3"/>
  <c r="K3" i="3" s="1"/>
  <c r="J8" i="3"/>
  <c r="K8" i="3" s="1"/>
  <c r="J6" i="3"/>
  <c r="K6" i="3" s="1"/>
  <c r="J17" i="3"/>
  <c r="H46" i="12"/>
  <c r="H31" i="12"/>
  <c r="H32" i="11"/>
  <c r="H29" i="11"/>
  <c r="K50" i="9"/>
  <c r="H31" i="9"/>
  <c r="H25" i="7"/>
  <c r="H26" i="7"/>
  <c r="H23" i="7"/>
  <c r="K13" i="7"/>
  <c r="H16" i="6"/>
  <c r="H55" i="4"/>
  <c r="H37" i="4"/>
  <c r="H20" i="4"/>
  <c r="H28" i="3"/>
  <c r="H55" i="2"/>
  <c r="H35" i="2"/>
  <c r="K34" i="2"/>
  <c r="K47" i="2"/>
  <c r="H41" i="2"/>
  <c r="H27" i="2"/>
  <c r="H42" i="2"/>
  <c r="H25" i="2"/>
  <c r="H38" i="2"/>
  <c r="H40" i="2"/>
  <c r="H30" i="2"/>
  <c r="H36" i="2"/>
  <c r="H43" i="2"/>
  <c r="H55" i="13"/>
  <c r="H23" i="13"/>
  <c r="L23" i="13" s="1"/>
  <c r="H32" i="13"/>
  <c r="H46" i="13"/>
  <c r="H26" i="13"/>
  <c r="H29" i="13"/>
  <c r="H39" i="13"/>
  <c r="H24" i="13"/>
  <c r="K42" i="13"/>
  <c r="K43" i="13"/>
  <c r="L43" i="13" s="1"/>
  <c r="H16" i="13"/>
  <c r="H14" i="13"/>
  <c r="H13" i="13"/>
  <c r="H17" i="13"/>
  <c r="H12" i="13"/>
  <c r="H19" i="13"/>
  <c r="H7" i="13"/>
  <c r="K7" i="13"/>
  <c r="H11" i="13"/>
  <c r="K53" i="12"/>
  <c r="H23" i="12"/>
  <c r="H38" i="12"/>
  <c r="H30" i="12"/>
  <c r="H40" i="12"/>
  <c r="H32" i="12"/>
  <c r="H9" i="12"/>
  <c r="K49" i="11"/>
  <c r="K50" i="11"/>
  <c r="H24" i="11"/>
  <c r="H33" i="11"/>
  <c r="K42" i="11"/>
  <c r="K18" i="11"/>
  <c r="H28" i="10"/>
  <c r="H24" i="10"/>
  <c r="K13" i="10"/>
  <c r="H53" i="9"/>
  <c r="K53" i="9"/>
  <c r="K55" i="9"/>
  <c r="H24" i="9"/>
  <c r="H28" i="9"/>
  <c r="H33" i="9"/>
  <c r="H37" i="9"/>
  <c r="K28" i="9"/>
  <c r="K33" i="9"/>
  <c r="K19" i="9"/>
  <c r="H7" i="9"/>
  <c r="H9" i="9"/>
  <c r="H4" i="9"/>
  <c r="H5" i="9"/>
  <c r="H19" i="9"/>
  <c r="H26" i="8"/>
  <c r="H53" i="7"/>
  <c r="H54" i="7"/>
  <c r="H37" i="7"/>
  <c r="H31" i="7"/>
  <c r="H31" i="6"/>
  <c r="H27" i="6"/>
  <c r="K18" i="6"/>
  <c r="K4" i="6"/>
  <c r="H55" i="5"/>
  <c r="K49" i="5"/>
  <c r="H47" i="5"/>
  <c r="H5" i="5"/>
  <c r="K21" i="5"/>
  <c r="K49" i="4"/>
  <c r="H50" i="4"/>
  <c r="H24" i="4"/>
  <c r="H36" i="4"/>
  <c r="H14" i="4"/>
  <c r="H5" i="4"/>
  <c r="H7" i="4"/>
  <c r="H27" i="3"/>
  <c r="H39" i="3"/>
  <c r="H15" i="3"/>
  <c r="K17" i="3"/>
  <c r="H11" i="3"/>
  <c r="H14" i="3"/>
  <c r="H10" i="3"/>
  <c r="H19" i="3"/>
  <c r="H16" i="3"/>
  <c r="H8" i="3"/>
  <c r="H53" i="2"/>
  <c r="K50" i="2"/>
  <c r="H49" i="2"/>
  <c r="H51" i="2"/>
  <c r="H39" i="2"/>
  <c r="H47" i="2"/>
  <c r="K30" i="2"/>
  <c r="H37" i="2"/>
  <c r="H44" i="2"/>
  <c r="H26" i="2"/>
  <c r="H34" i="2"/>
  <c r="H45" i="2"/>
  <c r="K8" i="2"/>
  <c r="H13" i="2"/>
  <c r="H5" i="2"/>
  <c r="H4" i="2"/>
  <c r="G56" i="13"/>
  <c r="G53" i="13"/>
  <c r="H53" i="13" s="1"/>
  <c r="G52" i="13"/>
  <c r="H50" i="13"/>
  <c r="L50" i="13" s="1"/>
  <c r="G49" i="13"/>
  <c r="H49" i="13" s="1"/>
  <c r="G51" i="13"/>
  <c r="H51" i="13" s="1"/>
  <c r="G38" i="13"/>
  <c r="H38" i="13" s="1"/>
  <c r="G31" i="13"/>
  <c r="H31" i="13" s="1"/>
  <c r="G42" i="13"/>
  <c r="H42" i="13" s="1"/>
  <c r="G45" i="13"/>
  <c r="H45" i="13" s="1"/>
  <c r="K54" i="13"/>
  <c r="K55" i="13"/>
  <c r="L55" i="13" s="1"/>
  <c r="H54" i="13"/>
  <c r="L54" i="13" s="1"/>
  <c r="K49" i="13"/>
  <c r="L49" i="13" s="1"/>
  <c r="K51" i="13"/>
  <c r="H25" i="13"/>
  <c r="L25" i="13" s="1"/>
  <c r="H27" i="13"/>
  <c r="H33" i="13"/>
  <c r="H35" i="13"/>
  <c r="H41" i="13"/>
  <c r="K4" i="13"/>
  <c r="G17" i="12"/>
  <c r="H17" i="12" s="1"/>
  <c r="G27" i="12"/>
  <c r="H27" i="12" s="1"/>
  <c r="G35" i="12"/>
  <c r="H35" i="12" s="1"/>
  <c r="G43" i="12"/>
  <c r="H43" i="12" s="1"/>
  <c r="G28" i="12"/>
  <c r="H28" i="12" s="1"/>
  <c r="G36" i="12"/>
  <c r="H36" i="12" s="1"/>
  <c r="G44" i="12"/>
  <c r="H44" i="12" s="1"/>
  <c r="G54" i="12"/>
  <c r="H54" i="12" s="1"/>
  <c r="G55" i="12"/>
  <c r="H55" i="12" s="1"/>
  <c r="H42" i="12"/>
  <c r="H47" i="12"/>
  <c r="K8" i="12"/>
  <c r="G53" i="11"/>
  <c r="H53" i="11" s="1"/>
  <c r="G55" i="11"/>
  <c r="G52" i="11"/>
  <c r="G49" i="11"/>
  <c r="H49" i="11" s="1"/>
  <c r="G47" i="11"/>
  <c r="G36" i="11"/>
  <c r="H36" i="11" s="1"/>
  <c r="G40" i="11"/>
  <c r="H40" i="11" s="1"/>
  <c r="G37" i="11"/>
  <c r="H37" i="11" s="1"/>
  <c r="G48" i="11"/>
  <c r="G44" i="11"/>
  <c r="H44" i="11" s="1"/>
  <c r="G18" i="11"/>
  <c r="H18" i="11" s="1"/>
  <c r="G7" i="11"/>
  <c r="H7" i="11" s="1"/>
  <c r="G10" i="11"/>
  <c r="G21" i="11"/>
  <c r="H21" i="11" s="1"/>
  <c r="G9" i="11"/>
  <c r="G8" i="11"/>
  <c r="H8" i="11" s="1"/>
  <c r="G22" i="11"/>
  <c r="G15" i="11"/>
  <c r="H15" i="11" s="1"/>
  <c r="G5" i="11"/>
  <c r="H5" i="11" s="1"/>
  <c r="G14" i="11"/>
  <c r="H14" i="11" s="1"/>
  <c r="G16" i="11"/>
  <c r="G4" i="11"/>
  <c r="G3" i="11"/>
  <c r="H3" i="11" s="1"/>
  <c r="G6" i="11"/>
  <c r="H6" i="11" s="1"/>
  <c r="G19" i="11"/>
  <c r="H19" i="11" s="1"/>
  <c r="G20" i="11"/>
  <c r="G12" i="11"/>
  <c r="H12" i="11" s="1"/>
  <c r="G17" i="11"/>
  <c r="G11" i="11"/>
  <c r="H54" i="11"/>
  <c r="K54" i="11"/>
  <c r="K53" i="11"/>
  <c r="H55" i="11"/>
  <c r="L55" i="11" s="1"/>
  <c r="H25" i="11"/>
  <c r="H39" i="11"/>
  <c r="H45" i="11"/>
  <c r="H31" i="11"/>
  <c r="H47" i="11"/>
  <c r="H23" i="11"/>
  <c r="H41" i="11"/>
  <c r="H42" i="11"/>
  <c r="H20" i="11"/>
  <c r="H16" i="11"/>
  <c r="K13" i="11"/>
  <c r="H10" i="11"/>
  <c r="H11" i="11"/>
  <c r="K14" i="11"/>
  <c r="G18" i="10"/>
  <c r="H18" i="10" s="1"/>
  <c r="G38" i="10"/>
  <c r="H38" i="10" s="1"/>
  <c r="G44" i="10"/>
  <c r="H44" i="10" s="1"/>
  <c r="G39" i="10"/>
  <c r="H39" i="10" s="1"/>
  <c r="G40" i="10"/>
  <c r="H40" i="10" s="1"/>
  <c r="G46" i="10"/>
  <c r="G47" i="10"/>
  <c r="H47" i="10" s="1"/>
  <c r="G42" i="10"/>
  <c r="H42" i="10" s="1"/>
  <c r="G51" i="10"/>
  <c r="G52" i="10"/>
  <c r="H50" i="10"/>
  <c r="G53" i="10"/>
  <c r="H53" i="10" s="1"/>
  <c r="G54" i="10"/>
  <c r="H54" i="10" s="1"/>
  <c r="L54" i="10" s="1"/>
  <c r="G55" i="10"/>
  <c r="H55" i="10" s="1"/>
  <c r="K53" i="10"/>
  <c r="K50" i="10"/>
  <c r="H49" i="10"/>
  <c r="H26" i="10"/>
  <c r="H30" i="10"/>
  <c r="H35" i="10"/>
  <c r="K42" i="10"/>
  <c r="H27" i="10"/>
  <c r="H31" i="10"/>
  <c r="H23" i="10"/>
  <c r="H32" i="10"/>
  <c r="H36" i="10"/>
  <c r="H33" i="10"/>
  <c r="H46" i="10"/>
  <c r="H25" i="10"/>
  <c r="H37" i="10"/>
  <c r="H29" i="10"/>
  <c r="K21" i="10"/>
  <c r="H21" i="10"/>
  <c r="G56" i="9"/>
  <c r="L53" i="9"/>
  <c r="G54" i="9"/>
  <c r="H54" i="9" s="1"/>
  <c r="L54" i="9" s="1"/>
  <c r="G49" i="9"/>
  <c r="H49" i="9" s="1"/>
  <c r="G50" i="9"/>
  <c r="H50" i="9" s="1"/>
  <c r="G30" i="9"/>
  <c r="H30" i="9" s="1"/>
  <c r="G42" i="9"/>
  <c r="G46" i="9"/>
  <c r="H46" i="9" s="1"/>
  <c r="G43" i="9"/>
  <c r="H43" i="9" s="1"/>
  <c r="G47" i="9"/>
  <c r="H47" i="9" s="1"/>
  <c r="G14" i="9"/>
  <c r="H14" i="9" s="1"/>
  <c r="G15" i="9"/>
  <c r="H15" i="9" s="1"/>
  <c r="G10" i="9"/>
  <c r="H10" i="9" s="1"/>
  <c r="G12" i="9"/>
  <c r="H12" i="9" s="1"/>
  <c r="G3" i="9"/>
  <c r="H3" i="9" s="1"/>
  <c r="G11" i="9"/>
  <c r="H11" i="9" s="1"/>
  <c r="G18" i="9"/>
  <c r="H18" i="9" s="1"/>
  <c r="G16" i="9"/>
  <c r="H16" i="9" s="1"/>
  <c r="G17" i="9"/>
  <c r="H17" i="9" s="1"/>
  <c r="K49" i="9"/>
  <c r="L49" i="9" s="1"/>
  <c r="H42" i="9"/>
  <c r="H36" i="9"/>
  <c r="H40" i="9"/>
  <c r="H44" i="9"/>
  <c r="H41" i="9"/>
  <c r="K29" i="9"/>
  <c r="L29" i="9" s="1"/>
  <c r="K32" i="9"/>
  <c r="K46" i="9"/>
  <c r="H45" i="9"/>
  <c r="H21" i="9"/>
  <c r="K13" i="9"/>
  <c r="G18" i="8"/>
  <c r="H18" i="8" s="1"/>
  <c r="G16" i="8"/>
  <c r="H16" i="8" s="1"/>
  <c r="G7" i="8"/>
  <c r="H7" i="8" s="1"/>
  <c r="G9" i="8"/>
  <c r="H9" i="8" s="1"/>
  <c r="G17" i="8"/>
  <c r="H17" i="8" s="1"/>
  <c r="G8" i="8"/>
  <c r="H8" i="8" s="1"/>
  <c r="G15" i="8"/>
  <c r="H15" i="8" s="1"/>
  <c r="G5" i="8"/>
  <c r="G14" i="8"/>
  <c r="G20" i="8"/>
  <c r="H20" i="8" s="1"/>
  <c r="G11" i="8"/>
  <c r="H11" i="8" s="1"/>
  <c r="G19" i="8"/>
  <c r="H19" i="8" s="1"/>
  <c r="G12" i="8"/>
  <c r="H12" i="8" s="1"/>
  <c r="G3" i="8"/>
  <c r="H3" i="8" s="1"/>
  <c r="G10" i="8"/>
  <c r="H10" i="8" s="1"/>
  <c r="G21" i="8"/>
  <c r="H21" i="8" s="1"/>
  <c r="G44" i="8"/>
  <c r="G32" i="8"/>
  <c r="H32" i="8" s="1"/>
  <c r="G36" i="8"/>
  <c r="H36" i="8" s="1"/>
  <c r="G33" i="8"/>
  <c r="H33" i="8" s="1"/>
  <c r="G37" i="8"/>
  <c r="H37" i="8" s="1"/>
  <c r="G47" i="8"/>
  <c r="H47" i="8" s="1"/>
  <c r="G28" i="8"/>
  <c r="H28" i="8" s="1"/>
  <c r="G34" i="8"/>
  <c r="H34" i="8" s="1"/>
  <c r="G38" i="8"/>
  <c r="H38" i="8" s="1"/>
  <c r="G39" i="8"/>
  <c r="H39" i="8" s="1"/>
  <c r="G40" i="8"/>
  <c r="H40" i="8" s="1"/>
  <c r="G30" i="8"/>
  <c r="H30" i="8" s="1"/>
  <c r="G35" i="8"/>
  <c r="H35" i="8" s="1"/>
  <c r="K53" i="8"/>
  <c r="H55" i="8"/>
  <c r="H50" i="8"/>
  <c r="K49" i="8"/>
  <c r="H44" i="8"/>
  <c r="K40" i="8"/>
  <c r="K13" i="8"/>
  <c r="K8" i="8"/>
  <c r="H5" i="8"/>
  <c r="H14" i="8"/>
  <c r="K16" i="8"/>
  <c r="H13" i="8"/>
  <c r="G55" i="7"/>
  <c r="H55" i="7"/>
  <c r="G51" i="7"/>
  <c r="H51" i="7" s="1"/>
  <c r="L51" i="7" s="1"/>
  <c r="G47" i="7"/>
  <c r="G43" i="7"/>
  <c r="G48" i="7"/>
  <c r="G44" i="7"/>
  <c r="H44" i="7" s="1"/>
  <c r="G45" i="7"/>
  <c r="H45" i="7" s="1"/>
  <c r="G21" i="7"/>
  <c r="H21" i="7" s="1"/>
  <c r="G5" i="7"/>
  <c r="H5" i="7" s="1"/>
  <c r="G12" i="7"/>
  <c r="H12" i="7" s="1"/>
  <c r="G20" i="7"/>
  <c r="H20" i="7" s="1"/>
  <c r="G6" i="7"/>
  <c r="H6" i="7" s="1"/>
  <c r="G7" i="7"/>
  <c r="H7" i="7" s="1"/>
  <c r="G19" i="7"/>
  <c r="H19" i="7" s="1"/>
  <c r="G15" i="7"/>
  <c r="H15" i="7" s="1"/>
  <c r="G8" i="7"/>
  <c r="H8" i="7" s="1"/>
  <c r="G22" i="7"/>
  <c r="G18" i="7"/>
  <c r="H18" i="7" s="1"/>
  <c r="G3" i="7"/>
  <c r="H3" i="7" s="1"/>
  <c r="G9" i="7"/>
  <c r="H9" i="7" s="1"/>
  <c r="G4" i="7"/>
  <c r="H4" i="7" s="1"/>
  <c r="G16" i="7"/>
  <c r="H16" i="7" s="1"/>
  <c r="G10" i="7"/>
  <c r="H10" i="7" s="1"/>
  <c r="G14" i="7"/>
  <c r="H14" i="7" s="1"/>
  <c r="G17" i="7"/>
  <c r="H17" i="7" s="1"/>
  <c r="G13" i="7"/>
  <c r="H13" i="7" s="1"/>
  <c r="K54" i="7"/>
  <c r="H50" i="7"/>
  <c r="K49" i="7"/>
  <c r="H43" i="7"/>
  <c r="H42" i="7"/>
  <c r="H29" i="7"/>
  <c r="H24" i="7"/>
  <c r="H39" i="7"/>
  <c r="K40" i="7"/>
  <c r="H27" i="7"/>
  <c r="H30" i="7"/>
  <c r="H36" i="7"/>
  <c r="H33" i="7"/>
  <c r="H47" i="7"/>
  <c r="H11" i="7"/>
  <c r="J13" i="13"/>
  <c r="K13" i="13" s="1"/>
  <c r="G6" i="13"/>
  <c r="H6" i="13" s="1"/>
  <c r="G22" i="13"/>
  <c r="J10" i="13"/>
  <c r="K10" i="13" s="1"/>
  <c r="G4" i="13"/>
  <c r="H4" i="13" s="1"/>
  <c r="G8" i="13"/>
  <c r="H8" i="13" s="1"/>
  <c r="J21" i="13"/>
  <c r="K21" i="13" s="1"/>
  <c r="G12" i="12"/>
  <c r="H12" i="12" s="1"/>
  <c r="J10" i="12"/>
  <c r="K10" i="12" s="1"/>
  <c r="G4" i="12"/>
  <c r="H4" i="12" s="1"/>
  <c r="H11" i="12"/>
  <c r="J23" i="12"/>
  <c r="K23" i="12" s="1"/>
  <c r="G25" i="12"/>
  <c r="H25" i="12" s="1"/>
  <c r="J31" i="12"/>
  <c r="K31" i="12" s="1"/>
  <c r="L31" i="12" s="1"/>
  <c r="G33" i="12"/>
  <c r="H33" i="12" s="1"/>
  <c r="J39" i="12"/>
  <c r="K39" i="12" s="1"/>
  <c r="G41" i="12"/>
  <c r="H41" i="12" s="1"/>
  <c r="K42" i="12"/>
  <c r="J47" i="12"/>
  <c r="K47" i="12" s="1"/>
  <c r="G49" i="12"/>
  <c r="H49" i="12" s="1"/>
  <c r="K50" i="12"/>
  <c r="G52" i="12"/>
  <c r="J55" i="12"/>
  <c r="K55" i="12" s="1"/>
  <c r="G6" i="12"/>
  <c r="H6" i="12" s="1"/>
  <c r="J49" i="12"/>
  <c r="K49" i="12" s="1"/>
  <c r="G20" i="12"/>
  <c r="H20" i="12" s="1"/>
  <c r="G8" i="12"/>
  <c r="H8" i="12" s="1"/>
  <c r="J30" i="12"/>
  <c r="K30" i="12" s="1"/>
  <c r="J38" i="12"/>
  <c r="K38" i="12" s="1"/>
  <c r="J46" i="12"/>
  <c r="K46" i="12" s="1"/>
  <c r="H51" i="12"/>
  <c r="J54" i="12"/>
  <c r="K54" i="12" s="1"/>
  <c r="G5" i="12"/>
  <c r="H5" i="12" s="1"/>
  <c r="G22" i="12"/>
  <c r="G18" i="12"/>
  <c r="G16" i="12"/>
  <c r="H16" i="12" s="1"/>
  <c r="G21" i="12"/>
  <c r="H21" i="12" s="1"/>
  <c r="J27" i="12"/>
  <c r="K27" i="12" s="1"/>
  <c r="G29" i="12"/>
  <c r="H29" i="12" s="1"/>
  <c r="J35" i="12"/>
  <c r="K35" i="12" s="1"/>
  <c r="G37" i="12"/>
  <c r="H37" i="12" s="1"/>
  <c r="J43" i="12"/>
  <c r="K43" i="12" s="1"/>
  <c r="G45" i="12"/>
  <c r="H45" i="12" s="1"/>
  <c r="G48" i="12"/>
  <c r="J51" i="12"/>
  <c r="K51" i="12" s="1"/>
  <c r="G53" i="12"/>
  <c r="H53" i="12" s="1"/>
  <c r="G15" i="12"/>
  <c r="H15" i="12" s="1"/>
  <c r="H18" i="12"/>
  <c r="G7" i="12"/>
  <c r="H7" i="12" s="1"/>
  <c r="G13" i="12"/>
  <c r="H13" i="12" s="1"/>
  <c r="J24" i="12"/>
  <c r="K24" i="12" s="1"/>
  <c r="G26" i="12"/>
  <c r="H26" i="12" s="1"/>
  <c r="J32" i="12"/>
  <c r="K32" i="12" s="1"/>
  <c r="G34" i="12"/>
  <c r="H34" i="12" s="1"/>
  <c r="J40" i="12"/>
  <c r="K40" i="12" s="1"/>
  <c r="H50" i="12"/>
  <c r="G14" i="12"/>
  <c r="H14" i="12" s="1"/>
  <c r="G10" i="12"/>
  <c r="H10" i="12" s="1"/>
  <c r="G19" i="12"/>
  <c r="H19" i="12" s="1"/>
  <c r="G3" i="12"/>
  <c r="H3" i="12" s="1"/>
  <c r="J26" i="12"/>
  <c r="K26" i="12" s="1"/>
  <c r="J34" i="12"/>
  <c r="K34" i="12" s="1"/>
  <c r="J19" i="11"/>
  <c r="K19" i="11" s="1"/>
  <c r="J16" i="11"/>
  <c r="K16" i="11" s="1"/>
  <c r="H4" i="11"/>
  <c r="J11" i="11"/>
  <c r="K11" i="11" s="1"/>
  <c r="L11" i="11" s="1"/>
  <c r="J28" i="11"/>
  <c r="K28" i="11" s="1"/>
  <c r="L28" i="11" s="1"/>
  <c r="G30" i="11"/>
  <c r="H30" i="11" s="1"/>
  <c r="J36" i="11"/>
  <c r="K36" i="11" s="1"/>
  <c r="G38" i="11"/>
  <c r="H38" i="11" s="1"/>
  <c r="J44" i="11"/>
  <c r="K44" i="11" s="1"/>
  <c r="G46" i="11"/>
  <c r="H46" i="11" s="1"/>
  <c r="H9" i="11"/>
  <c r="J12" i="11"/>
  <c r="K12" i="11" s="1"/>
  <c r="H17" i="11"/>
  <c r="J4" i="11"/>
  <c r="K4" i="11" s="1"/>
  <c r="J25" i="11"/>
  <c r="K25" i="11" s="1"/>
  <c r="G27" i="11"/>
  <c r="H27" i="11" s="1"/>
  <c r="J33" i="11"/>
  <c r="K33" i="11" s="1"/>
  <c r="G35" i="11"/>
  <c r="H35" i="11" s="1"/>
  <c r="J41" i="11"/>
  <c r="K41" i="11" s="1"/>
  <c r="G43" i="11"/>
  <c r="H43" i="11" s="1"/>
  <c r="G51" i="11"/>
  <c r="H51" i="11" s="1"/>
  <c r="J17" i="11"/>
  <c r="K17" i="11" s="1"/>
  <c r="J46" i="11"/>
  <c r="K46" i="11" s="1"/>
  <c r="J20" i="11"/>
  <c r="K20" i="11" s="1"/>
  <c r="J8" i="11"/>
  <c r="K8" i="11" s="1"/>
  <c r="J24" i="11"/>
  <c r="K24" i="11" s="1"/>
  <c r="G26" i="11"/>
  <c r="H26" i="11" s="1"/>
  <c r="J32" i="11"/>
  <c r="K32" i="11" s="1"/>
  <c r="G34" i="11"/>
  <c r="H34" i="11" s="1"/>
  <c r="J40" i="11"/>
  <c r="K40" i="11" s="1"/>
  <c r="J21" i="11"/>
  <c r="K21" i="11" s="1"/>
  <c r="J7" i="11"/>
  <c r="K7" i="11" s="1"/>
  <c r="J49" i="10"/>
  <c r="K49" i="10" s="1"/>
  <c r="G12" i="10"/>
  <c r="H12" i="10" s="1"/>
  <c r="G13" i="10"/>
  <c r="H13" i="10" s="1"/>
  <c r="J23" i="10"/>
  <c r="K23" i="10" s="1"/>
  <c r="J31" i="10"/>
  <c r="K31" i="10" s="1"/>
  <c r="J39" i="10"/>
  <c r="K39" i="10" s="1"/>
  <c r="J47" i="10"/>
  <c r="K47" i="10" s="1"/>
  <c r="J55" i="10"/>
  <c r="K55" i="10" s="1"/>
  <c r="G22" i="10"/>
  <c r="G17" i="10"/>
  <c r="H17" i="10" s="1"/>
  <c r="G16" i="10"/>
  <c r="H16" i="10" s="1"/>
  <c r="G8" i="10"/>
  <c r="H8" i="10" s="1"/>
  <c r="J30" i="10"/>
  <c r="K30" i="10" s="1"/>
  <c r="J38" i="10"/>
  <c r="K38" i="10" s="1"/>
  <c r="J46" i="10"/>
  <c r="K46" i="10" s="1"/>
  <c r="H51" i="10"/>
  <c r="G15" i="10"/>
  <c r="H15" i="10" s="1"/>
  <c r="G19" i="10"/>
  <c r="H19" i="10" s="1"/>
  <c r="G20" i="10"/>
  <c r="H20" i="10" s="1"/>
  <c r="G11" i="10"/>
  <c r="H11" i="10" s="1"/>
  <c r="J27" i="10"/>
  <c r="K27" i="10" s="1"/>
  <c r="J35" i="10"/>
  <c r="K35" i="10" s="1"/>
  <c r="L35" i="10" s="1"/>
  <c r="J43" i="10"/>
  <c r="K43" i="10" s="1"/>
  <c r="G45" i="10"/>
  <c r="H45" i="10" s="1"/>
  <c r="J51" i="10"/>
  <c r="K51" i="10" s="1"/>
  <c r="G5" i="10"/>
  <c r="H5" i="10" s="1"/>
  <c r="G7" i="10"/>
  <c r="H7" i="10" s="1"/>
  <c r="G4" i="10"/>
  <c r="H4" i="10" s="1"/>
  <c r="J24" i="10"/>
  <c r="K24" i="10" s="1"/>
  <c r="J32" i="10"/>
  <c r="K32" i="10" s="1"/>
  <c r="J40" i="10"/>
  <c r="K40" i="10" s="1"/>
  <c r="G14" i="10"/>
  <c r="H14" i="10" s="1"/>
  <c r="G10" i="10"/>
  <c r="H10" i="10" s="1"/>
  <c r="G6" i="10"/>
  <c r="H6" i="10" s="1"/>
  <c r="G9" i="10"/>
  <c r="H9" i="10" s="1"/>
  <c r="G3" i="10"/>
  <c r="H3" i="10" s="1"/>
  <c r="J26" i="10"/>
  <c r="K26" i="10" s="1"/>
  <c r="J34" i="10"/>
  <c r="K34" i="10" s="1"/>
  <c r="H55" i="9"/>
  <c r="J21" i="9"/>
  <c r="K21" i="9" s="1"/>
  <c r="J4" i="9"/>
  <c r="K4" i="9" s="1"/>
  <c r="L4" i="9" s="1"/>
  <c r="G6" i="9"/>
  <c r="H6" i="9" s="1"/>
  <c r="G22" i="9"/>
  <c r="J10" i="9"/>
  <c r="K10" i="9" s="1"/>
  <c r="G8" i="9"/>
  <c r="H8" i="9" s="1"/>
  <c r="H51" i="9"/>
  <c r="J51" i="9"/>
  <c r="K51" i="9" s="1"/>
  <c r="J8" i="9"/>
  <c r="K8" i="9" s="1"/>
  <c r="G13" i="9"/>
  <c r="H13" i="9" s="1"/>
  <c r="J17" i="9"/>
  <c r="K17" i="9" s="1"/>
  <c r="G20" i="9"/>
  <c r="H20" i="9" s="1"/>
  <c r="J11" i="9"/>
  <c r="K11" i="9" s="1"/>
  <c r="L11" i="9" s="1"/>
  <c r="G4" i="8"/>
  <c r="H4" i="8" s="1"/>
  <c r="J23" i="8"/>
  <c r="K23" i="8" s="1"/>
  <c r="L23" i="8" s="1"/>
  <c r="J31" i="8"/>
  <c r="K31" i="8" s="1"/>
  <c r="L31" i="8" s="1"/>
  <c r="K34" i="8"/>
  <c r="J39" i="8"/>
  <c r="K39" i="8" s="1"/>
  <c r="G41" i="8"/>
  <c r="H41" i="8" s="1"/>
  <c r="J47" i="8"/>
  <c r="K47" i="8" s="1"/>
  <c r="L47" i="8" s="1"/>
  <c r="G49" i="8"/>
  <c r="H49" i="8" s="1"/>
  <c r="K50" i="8"/>
  <c r="L50" i="8" s="1"/>
  <c r="G52" i="8"/>
  <c r="J55" i="8"/>
  <c r="K55" i="8" s="1"/>
  <c r="L55" i="8" s="1"/>
  <c r="J28" i="8"/>
  <c r="K28" i="8" s="1"/>
  <c r="J36" i="8"/>
  <c r="K36" i="8" s="1"/>
  <c r="J44" i="8"/>
  <c r="K44" i="8" s="1"/>
  <c r="G46" i="8"/>
  <c r="H46" i="8" s="1"/>
  <c r="G54" i="8"/>
  <c r="H54" i="8" s="1"/>
  <c r="L54" i="8" s="1"/>
  <c r="J4" i="8"/>
  <c r="K4" i="8" s="1"/>
  <c r="G6" i="8"/>
  <c r="H6" i="8" s="1"/>
  <c r="G22" i="8"/>
  <c r="J25" i="8"/>
  <c r="K25" i="8" s="1"/>
  <c r="L25" i="8" s="1"/>
  <c r="J33" i="8"/>
  <c r="K33" i="8" s="1"/>
  <c r="J41" i="8"/>
  <c r="K41" i="8" s="1"/>
  <c r="G43" i="8"/>
  <c r="H43" i="8" s="1"/>
  <c r="G51" i="8"/>
  <c r="H51" i="8" s="1"/>
  <c r="J30" i="8"/>
  <c r="K30" i="8" s="1"/>
  <c r="L30" i="8" s="1"/>
  <c r="J38" i="8"/>
  <c r="K38" i="8" s="1"/>
  <c r="J46" i="8"/>
  <c r="K46" i="8" s="1"/>
  <c r="J27" i="8"/>
  <c r="K27" i="8" s="1"/>
  <c r="L27" i="8" s="1"/>
  <c r="J35" i="8"/>
  <c r="K35" i="8" s="1"/>
  <c r="L35" i="8" s="1"/>
  <c r="J43" i="8"/>
  <c r="K43" i="8" s="1"/>
  <c r="G45" i="8"/>
  <c r="H45" i="8" s="1"/>
  <c r="G48" i="8"/>
  <c r="G53" i="8"/>
  <c r="H53" i="8" s="1"/>
  <c r="J24" i="8"/>
  <c r="K24" i="8" s="1"/>
  <c r="J32" i="8"/>
  <c r="K32" i="8" s="1"/>
  <c r="K55" i="7"/>
  <c r="J14" i="7"/>
  <c r="K14" i="7" s="1"/>
  <c r="J10" i="7"/>
  <c r="K10" i="7" s="1"/>
  <c r="J39" i="7"/>
  <c r="K39" i="7" s="1"/>
  <c r="G41" i="7"/>
  <c r="H41" i="7" s="1"/>
  <c r="J47" i="7"/>
  <c r="K47" i="7" s="1"/>
  <c r="G49" i="7"/>
  <c r="H49" i="7" s="1"/>
  <c r="K50" i="7"/>
  <c r="G52" i="7"/>
  <c r="J19" i="7"/>
  <c r="K19" i="7" s="1"/>
  <c r="J16" i="7"/>
  <c r="K16" i="7" s="1"/>
  <c r="J11" i="7"/>
  <c r="K11" i="7" s="1"/>
  <c r="G38" i="7"/>
  <c r="H38" i="7" s="1"/>
  <c r="J44" i="7"/>
  <c r="K44" i="7" s="1"/>
  <c r="G46" i="7"/>
  <c r="H46" i="7" s="1"/>
  <c r="J7" i="7"/>
  <c r="K7" i="7" s="1"/>
  <c r="J4" i="7"/>
  <c r="K4" i="7" s="1"/>
  <c r="J9" i="7"/>
  <c r="K9" i="7" s="1"/>
  <c r="J20" i="7"/>
  <c r="K20" i="7" s="1"/>
  <c r="J12" i="7"/>
  <c r="K12" i="7" s="1"/>
  <c r="J8" i="7"/>
  <c r="K8" i="7" s="1"/>
  <c r="J18" i="7"/>
  <c r="K18" i="7" s="1"/>
  <c r="L18" i="7" s="1"/>
  <c r="J17" i="7"/>
  <c r="K17" i="7" s="1"/>
  <c r="J21" i="7"/>
  <c r="K21" i="7" s="1"/>
  <c r="J6" i="7"/>
  <c r="K6" i="7" s="1"/>
  <c r="J15" i="7"/>
  <c r="K15" i="7" s="1"/>
  <c r="K53" i="6"/>
  <c r="K50" i="6"/>
  <c r="H49" i="6"/>
  <c r="K49" i="6"/>
  <c r="L49" i="6" s="1"/>
  <c r="H51" i="6"/>
  <c r="H23" i="6"/>
  <c r="K42" i="6"/>
  <c r="H28" i="6"/>
  <c r="H32" i="6"/>
  <c r="H24" i="6"/>
  <c r="H33" i="6"/>
  <c r="H25" i="6"/>
  <c r="H29" i="6"/>
  <c r="H42" i="6"/>
  <c r="H34" i="6"/>
  <c r="H35" i="6"/>
  <c r="H26" i="6"/>
  <c r="H37" i="6"/>
  <c r="H44" i="6"/>
  <c r="H9" i="6"/>
  <c r="H7" i="6"/>
  <c r="H20" i="6"/>
  <c r="H8" i="6"/>
  <c r="H18" i="6"/>
  <c r="H10" i="6"/>
  <c r="H6" i="6"/>
  <c r="H5" i="6"/>
  <c r="H12" i="6"/>
  <c r="H19" i="6"/>
  <c r="H14" i="6"/>
  <c r="H15" i="6"/>
  <c r="H3" i="6"/>
  <c r="H11" i="6"/>
  <c r="G21" i="6"/>
  <c r="H21" i="6" s="1"/>
  <c r="G4" i="6"/>
  <c r="H4" i="6" s="1"/>
  <c r="G22" i="6"/>
  <c r="G38" i="6"/>
  <c r="H38" i="6" s="1"/>
  <c r="G43" i="6"/>
  <c r="G39" i="6"/>
  <c r="G36" i="6"/>
  <c r="H36" i="6" s="1"/>
  <c r="G47" i="6"/>
  <c r="H47" i="6" s="1"/>
  <c r="G40" i="6"/>
  <c r="G50" i="6"/>
  <c r="H50" i="6" s="1"/>
  <c r="G55" i="6"/>
  <c r="H55" i="6" s="1"/>
  <c r="K54" i="6"/>
  <c r="J11" i="6"/>
  <c r="K11" i="6" s="1"/>
  <c r="J28" i="6"/>
  <c r="K28" i="6" s="1"/>
  <c r="J36" i="6"/>
  <c r="K36" i="6" s="1"/>
  <c r="H41" i="6"/>
  <c r="J44" i="6"/>
  <c r="K44" i="6" s="1"/>
  <c r="G46" i="6"/>
  <c r="H46" i="6" s="1"/>
  <c r="G54" i="6"/>
  <c r="H54" i="6" s="1"/>
  <c r="K55" i="6"/>
  <c r="J30" i="6"/>
  <c r="K30" i="6" s="1"/>
  <c r="L30" i="6" s="1"/>
  <c r="J38" i="6"/>
  <c r="K38" i="6" s="1"/>
  <c r="H43" i="6"/>
  <c r="J46" i="6"/>
  <c r="K46" i="6" s="1"/>
  <c r="J27" i="6"/>
  <c r="K27" i="6" s="1"/>
  <c r="J35" i="6"/>
  <c r="K35" i="6" s="1"/>
  <c r="H40" i="6"/>
  <c r="J43" i="6"/>
  <c r="K43" i="6" s="1"/>
  <c r="G45" i="6"/>
  <c r="H45" i="6" s="1"/>
  <c r="G48" i="6"/>
  <c r="J51" i="6"/>
  <c r="K51" i="6" s="1"/>
  <c r="G53" i="6"/>
  <c r="H53" i="6" s="1"/>
  <c r="J24" i="6"/>
  <c r="K24" i="6" s="1"/>
  <c r="L24" i="6" s="1"/>
  <c r="J32" i="6"/>
  <c r="K32" i="6" s="1"/>
  <c r="J40" i="6"/>
  <c r="K40" i="6" s="1"/>
  <c r="J26" i="6"/>
  <c r="K26" i="6" s="1"/>
  <c r="J34" i="6"/>
  <c r="K34" i="6" s="1"/>
  <c r="H39" i="6"/>
  <c r="G25" i="5"/>
  <c r="H25" i="5" s="1"/>
  <c r="G35" i="5"/>
  <c r="G44" i="5"/>
  <c r="H44" i="5" s="1"/>
  <c r="G40" i="5"/>
  <c r="H40" i="5" s="1"/>
  <c r="G27" i="5"/>
  <c r="H27" i="5" s="1"/>
  <c r="G36" i="5"/>
  <c r="H36" i="5" s="1"/>
  <c r="G32" i="5"/>
  <c r="H32" i="5" s="1"/>
  <c r="G28" i="5"/>
  <c r="H28" i="5" s="1"/>
  <c r="G24" i="5"/>
  <c r="H24" i="5" s="1"/>
  <c r="G33" i="5"/>
  <c r="G43" i="5"/>
  <c r="H4" i="5"/>
  <c r="G9" i="5"/>
  <c r="G3" i="5"/>
  <c r="H3" i="5" s="1"/>
  <c r="G8" i="5"/>
  <c r="H8" i="5" s="1"/>
  <c r="H35" i="5"/>
  <c r="H33" i="5"/>
  <c r="H43" i="5"/>
  <c r="H17" i="5"/>
  <c r="H6" i="5"/>
  <c r="H18" i="5"/>
  <c r="H19" i="5"/>
  <c r="H14" i="5"/>
  <c r="H10" i="5"/>
  <c r="H16" i="5"/>
  <c r="H20" i="5"/>
  <c r="K51" i="5"/>
  <c r="H50" i="5"/>
  <c r="H11" i="5"/>
  <c r="G41" i="5"/>
  <c r="H41" i="5" s="1"/>
  <c r="K42" i="5"/>
  <c r="H49" i="5"/>
  <c r="G52" i="5"/>
  <c r="H15" i="5"/>
  <c r="G30" i="5"/>
  <c r="H30" i="5" s="1"/>
  <c r="K31" i="5"/>
  <c r="G38" i="5"/>
  <c r="H38" i="5" s="1"/>
  <c r="K39" i="5"/>
  <c r="G46" i="5"/>
  <c r="H46" i="5" s="1"/>
  <c r="G54" i="5"/>
  <c r="H54" i="5" s="1"/>
  <c r="K55" i="5"/>
  <c r="G51" i="5"/>
  <c r="H51" i="5" s="1"/>
  <c r="L51" i="5" s="1"/>
  <c r="K25" i="5"/>
  <c r="H7" i="5"/>
  <c r="H13" i="5"/>
  <c r="G29" i="5"/>
  <c r="H29" i="5" s="1"/>
  <c r="G37" i="5"/>
  <c r="H37" i="5" s="1"/>
  <c r="G45" i="5"/>
  <c r="H45" i="5" s="1"/>
  <c r="G48" i="5"/>
  <c r="G53" i="5"/>
  <c r="H53" i="5" s="1"/>
  <c r="L53" i="5" s="1"/>
  <c r="G56" i="5"/>
  <c r="H9" i="5"/>
  <c r="H21" i="5"/>
  <c r="G26" i="5"/>
  <c r="H26" i="5" s="1"/>
  <c r="G34" i="5"/>
  <c r="H34" i="5" s="1"/>
  <c r="G42" i="5"/>
  <c r="H42" i="5" s="1"/>
  <c r="H12" i="5"/>
  <c r="G23" i="5"/>
  <c r="H23" i="5" s="1"/>
  <c r="G31" i="5"/>
  <c r="H31" i="5" s="1"/>
  <c r="G39" i="5"/>
  <c r="H39" i="5" s="1"/>
  <c r="G11" i="4"/>
  <c r="H11" i="4" s="1"/>
  <c r="G22" i="4"/>
  <c r="H4" i="4"/>
  <c r="G29" i="4"/>
  <c r="H29" i="4" s="1"/>
  <c r="G44" i="4"/>
  <c r="H44" i="4" s="1"/>
  <c r="K54" i="4"/>
  <c r="H47" i="4"/>
  <c r="K4" i="4"/>
  <c r="H6" i="4"/>
  <c r="K55" i="4"/>
  <c r="L55" i="4" s="1"/>
  <c r="H19" i="4"/>
  <c r="J14" i="4"/>
  <c r="K14" i="4" s="1"/>
  <c r="H16" i="4"/>
  <c r="J17" i="4"/>
  <c r="K17" i="4" s="1"/>
  <c r="G25" i="4"/>
  <c r="H25" i="4" s="1"/>
  <c r="G33" i="4"/>
  <c r="H33" i="4" s="1"/>
  <c r="J39" i="4"/>
  <c r="K39" i="4" s="1"/>
  <c r="G41" i="4"/>
  <c r="H41" i="4" s="1"/>
  <c r="J47" i="4"/>
  <c r="G49" i="4"/>
  <c r="H49" i="4" s="1"/>
  <c r="L49" i="4" s="1"/>
  <c r="K50" i="4"/>
  <c r="G52" i="4"/>
  <c r="J19" i="4"/>
  <c r="K19" i="4" s="1"/>
  <c r="H12" i="4"/>
  <c r="J16" i="4"/>
  <c r="K16" i="4" s="1"/>
  <c r="H8" i="4"/>
  <c r="J11" i="4"/>
  <c r="K11" i="4" s="1"/>
  <c r="G30" i="4"/>
  <c r="H30" i="4" s="1"/>
  <c r="K31" i="4"/>
  <c r="J36" i="4"/>
  <c r="K36" i="4" s="1"/>
  <c r="G38" i="4"/>
  <c r="H38" i="4" s="1"/>
  <c r="J44" i="4"/>
  <c r="K44" i="4" s="1"/>
  <c r="G46" i="4"/>
  <c r="H46" i="4" s="1"/>
  <c r="K47" i="4"/>
  <c r="G54" i="4"/>
  <c r="H54" i="4" s="1"/>
  <c r="H18" i="4"/>
  <c r="J12" i="4"/>
  <c r="K12" i="4" s="1"/>
  <c r="H3" i="4"/>
  <c r="J8" i="4"/>
  <c r="K8" i="4" s="1"/>
  <c r="G27" i="4"/>
  <c r="H27" i="4" s="1"/>
  <c r="G35" i="4"/>
  <c r="H35" i="4" s="1"/>
  <c r="G43" i="4"/>
  <c r="H43" i="4" s="1"/>
  <c r="G51" i="4"/>
  <c r="H51" i="4" s="1"/>
  <c r="G45" i="4"/>
  <c r="H45" i="4" s="1"/>
  <c r="G48" i="4"/>
  <c r="G53" i="4"/>
  <c r="H53" i="4" s="1"/>
  <c r="L53" i="4" s="1"/>
  <c r="G56" i="4"/>
  <c r="H9" i="4"/>
  <c r="J7" i="4"/>
  <c r="K7" i="4" s="1"/>
  <c r="L7" i="4" s="1"/>
  <c r="H10" i="4"/>
  <c r="J13" i="4"/>
  <c r="K13" i="4" s="1"/>
  <c r="L13" i="4" s="1"/>
  <c r="H21" i="4"/>
  <c r="G26" i="4"/>
  <c r="H26" i="4" s="1"/>
  <c r="G34" i="4"/>
  <c r="H34" i="4" s="1"/>
  <c r="G42" i="4"/>
  <c r="H42" i="4" s="1"/>
  <c r="J9" i="4"/>
  <c r="K9" i="4" s="1"/>
  <c r="H15" i="4"/>
  <c r="J10" i="4"/>
  <c r="K10" i="4" s="1"/>
  <c r="J21" i="4"/>
  <c r="K21" i="4" s="1"/>
  <c r="G23" i="4"/>
  <c r="H23" i="4" s="1"/>
  <c r="G31" i="4"/>
  <c r="H31" i="4" s="1"/>
  <c r="G39" i="4"/>
  <c r="H39" i="4" s="1"/>
  <c r="G55" i="3"/>
  <c r="H55" i="3" s="1"/>
  <c r="G51" i="3"/>
  <c r="H51" i="3" s="1"/>
  <c r="G40" i="3"/>
  <c r="H40" i="3" s="1"/>
  <c r="G43" i="3"/>
  <c r="H43" i="3" s="1"/>
  <c r="G33" i="3"/>
  <c r="H33" i="3" s="1"/>
  <c r="G44" i="3"/>
  <c r="H44" i="3" s="1"/>
  <c r="G22" i="3"/>
  <c r="G6" i="3"/>
  <c r="K50" i="3"/>
  <c r="H50" i="3"/>
  <c r="H24" i="3"/>
  <c r="H35" i="3"/>
  <c r="H25" i="3"/>
  <c r="H36" i="3"/>
  <c r="H47" i="3"/>
  <c r="H31" i="3"/>
  <c r="H41" i="3"/>
  <c r="K12" i="3"/>
  <c r="H5" i="3"/>
  <c r="H9" i="3"/>
  <c r="H20" i="3"/>
  <c r="H17" i="3"/>
  <c r="H6" i="3"/>
  <c r="K13" i="3"/>
  <c r="K54" i="3"/>
  <c r="J26" i="3"/>
  <c r="K26" i="3" s="1"/>
  <c r="J34" i="3"/>
  <c r="K34" i="3" s="1"/>
  <c r="J23" i="3"/>
  <c r="K23" i="3" s="1"/>
  <c r="J31" i="3"/>
  <c r="K31" i="3" s="1"/>
  <c r="J39" i="3"/>
  <c r="K39" i="3" s="1"/>
  <c r="K42" i="3"/>
  <c r="L42" i="3" s="1"/>
  <c r="J47" i="3"/>
  <c r="K47" i="3" s="1"/>
  <c r="G49" i="3"/>
  <c r="H49" i="3" s="1"/>
  <c r="G52" i="3"/>
  <c r="J55" i="3"/>
  <c r="K55" i="3" s="1"/>
  <c r="H7" i="3"/>
  <c r="H4" i="3"/>
  <c r="J11" i="3"/>
  <c r="K11" i="3" s="1"/>
  <c r="J28" i="3"/>
  <c r="K28" i="3" s="1"/>
  <c r="G30" i="3"/>
  <c r="H30" i="3" s="1"/>
  <c r="J36" i="3"/>
  <c r="K36" i="3" s="1"/>
  <c r="G38" i="3"/>
  <c r="H38" i="3" s="1"/>
  <c r="J44" i="3"/>
  <c r="K44" i="3" s="1"/>
  <c r="G46" i="3"/>
  <c r="H46" i="3" s="1"/>
  <c r="G54" i="3"/>
  <c r="H54" i="3" s="1"/>
  <c r="J33" i="3"/>
  <c r="K33" i="3" s="1"/>
  <c r="J49" i="3"/>
  <c r="K49" i="3" s="1"/>
  <c r="J30" i="3"/>
  <c r="K30" i="3" s="1"/>
  <c r="J38" i="3"/>
  <c r="K38" i="3" s="1"/>
  <c r="J46" i="3"/>
  <c r="K46" i="3" s="1"/>
  <c r="H12" i="3"/>
  <c r="H13" i="3"/>
  <c r="J27" i="3"/>
  <c r="K27" i="3" s="1"/>
  <c r="G29" i="3"/>
  <c r="H29" i="3" s="1"/>
  <c r="J35" i="3"/>
  <c r="K35" i="3" s="1"/>
  <c r="G37" i="3"/>
  <c r="H37" i="3" s="1"/>
  <c r="J43" i="3"/>
  <c r="K43" i="3" s="1"/>
  <c r="G45" i="3"/>
  <c r="H45" i="3" s="1"/>
  <c r="G48" i="3"/>
  <c r="J51" i="3"/>
  <c r="K51" i="3" s="1"/>
  <c r="G53" i="3"/>
  <c r="H53" i="3" s="1"/>
  <c r="J53" i="3"/>
  <c r="K53" i="3" s="1"/>
  <c r="J25" i="3"/>
  <c r="K25" i="3" s="1"/>
  <c r="J41" i="3"/>
  <c r="K41" i="3" s="1"/>
  <c r="H18" i="3"/>
  <c r="J24" i="3"/>
  <c r="K24" i="3" s="1"/>
  <c r="G26" i="3"/>
  <c r="H26" i="3" s="1"/>
  <c r="J32" i="3"/>
  <c r="K32" i="3" s="1"/>
  <c r="G34" i="3"/>
  <c r="H34" i="3" s="1"/>
  <c r="J40" i="3"/>
  <c r="K40" i="3" s="1"/>
  <c r="K54" i="2"/>
  <c r="J11" i="2"/>
  <c r="K11" i="2" s="1"/>
  <c r="J36" i="2"/>
  <c r="K36" i="2" s="1"/>
  <c r="J44" i="2"/>
  <c r="K44" i="2" s="1"/>
  <c r="J41" i="2"/>
  <c r="K41" i="2" s="1"/>
  <c r="L41" i="2" s="1"/>
  <c r="G28" i="2"/>
  <c r="H28" i="2" s="1"/>
  <c r="G54" i="2"/>
  <c r="H54" i="2" s="1"/>
  <c r="J25" i="2"/>
  <c r="K25" i="2" s="1"/>
  <c r="L25" i="2" s="1"/>
  <c r="J33" i="2"/>
  <c r="K33" i="2" s="1"/>
  <c r="J43" i="2"/>
  <c r="K43" i="2" s="1"/>
  <c r="L43" i="2" s="1"/>
  <c r="J28" i="2"/>
  <c r="K28" i="2" s="1"/>
  <c r="J37" i="2"/>
  <c r="K37" i="2" s="1"/>
  <c r="J27" i="2"/>
  <c r="K27" i="2" s="1"/>
  <c r="J32" i="2"/>
  <c r="K32" i="2" s="1"/>
  <c r="J51" i="2"/>
  <c r="K51" i="2" s="1"/>
  <c r="J13" i="2"/>
  <c r="K13" i="2" s="1"/>
  <c r="J46" i="2"/>
  <c r="K46" i="2" s="1"/>
  <c r="J38" i="2"/>
  <c r="K38" i="2" s="1"/>
  <c r="L38" i="2" s="1"/>
  <c r="J26" i="2"/>
  <c r="K26" i="2" s="1"/>
  <c r="J40" i="2"/>
  <c r="K40" i="2" s="1"/>
  <c r="J39" i="2"/>
  <c r="K39" i="2" s="1"/>
  <c r="L53" i="13" l="1"/>
  <c r="L51" i="11"/>
  <c r="L50" i="9"/>
  <c r="L53" i="7"/>
  <c r="L54" i="6"/>
  <c r="L40" i="4"/>
  <c r="L19" i="2"/>
  <c r="L5" i="2"/>
  <c r="L4" i="2"/>
  <c r="L12" i="2"/>
  <c r="L20" i="2"/>
  <c r="L21" i="13"/>
  <c r="L39" i="12"/>
  <c r="L55" i="12"/>
  <c r="L24" i="12"/>
  <c r="L13" i="11"/>
  <c r="L41" i="10"/>
  <c r="L43" i="10"/>
  <c r="L32" i="4"/>
  <c r="L28" i="4"/>
  <c r="L23" i="3"/>
  <c r="L23" i="2"/>
  <c r="L7" i="13"/>
  <c r="L27" i="12"/>
  <c r="L33" i="11"/>
  <c r="L32" i="11"/>
  <c r="L31" i="11"/>
  <c r="L50" i="11"/>
  <c r="L49" i="10"/>
  <c r="L34" i="10"/>
  <c r="L38" i="10"/>
  <c r="L35" i="9"/>
  <c r="L32" i="9"/>
  <c r="L51" i="8"/>
  <c r="L34" i="8"/>
  <c r="L24" i="8"/>
  <c r="L35" i="7"/>
  <c r="L13" i="6"/>
  <c r="L35" i="6"/>
  <c r="L54" i="5"/>
  <c r="L39" i="3"/>
  <c r="L32" i="3"/>
  <c r="L50" i="3"/>
  <c r="L41" i="3"/>
  <c r="L11" i="3"/>
  <c r="L24" i="2"/>
  <c r="L14" i="2"/>
  <c r="L7" i="2"/>
  <c r="L51" i="4"/>
  <c r="L51" i="2"/>
  <c r="L28" i="3"/>
  <c r="L18" i="2"/>
  <c r="L11" i="2"/>
  <c r="L17" i="2"/>
  <c r="O57" i="15"/>
  <c r="P48" i="15" s="1"/>
  <c r="L20" i="11"/>
  <c r="L12" i="7"/>
  <c r="L17" i="4"/>
  <c r="L10" i="3"/>
  <c r="L16" i="2"/>
  <c r="L9" i="2"/>
  <c r="L8" i="2"/>
  <c r="L46" i="2"/>
  <c r="L47" i="2"/>
  <c r="L33" i="2"/>
  <c r="L40" i="2"/>
  <c r="L37" i="2"/>
  <c r="L6" i="2"/>
  <c r="L15" i="2"/>
  <c r="L10" i="2"/>
  <c r="L32" i="2"/>
  <c r="L34" i="2"/>
  <c r="L31" i="2"/>
  <c r="L21" i="2"/>
  <c r="L55" i="6"/>
  <c r="L49" i="12"/>
  <c r="L13" i="8"/>
  <c r="L21" i="10"/>
  <c r="L50" i="10"/>
  <c r="L54" i="11"/>
  <c r="L51" i="13"/>
  <c r="L3" i="2"/>
  <c r="L30" i="2"/>
  <c r="L13" i="7"/>
  <c r="L16" i="3"/>
  <c r="L14" i="3"/>
  <c r="L15" i="3"/>
  <c r="L4" i="5"/>
  <c r="L5" i="5"/>
  <c r="L37" i="6"/>
  <c r="L29" i="7"/>
  <c r="L3" i="9"/>
  <c r="L5" i="9"/>
  <c r="L14" i="9"/>
  <c r="L31" i="9"/>
  <c r="L15" i="11"/>
  <c r="L20" i="13"/>
  <c r="L18" i="13"/>
  <c r="L3" i="13"/>
  <c r="L11" i="13"/>
  <c r="L17" i="13"/>
  <c r="L12" i="13"/>
  <c r="L16" i="13"/>
  <c r="L19" i="13"/>
  <c r="L24" i="13"/>
  <c r="L37" i="13"/>
  <c r="L47" i="13"/>
  <c r="L27" i="13"/>
  <c r="L46" i="13"/>
  <c r="L40" i="13"/>
  <c r="L36" i="13"/>
  <c r="L26" i="13"/>
  <c r="L24" i="11"/>
  <c r="L47" i="11"/>
  <c r="L29" i="11"/>
  <c r="L40" i="12"/>
  <c r="L23" i="12"/>
  <c r="L35" i="12"/>
  <c r="L24" i="10"/>
  <c r="L24" i="9"/>
  <c r="L42" i="9"/>
  <c r="L36" i="9"/>
  <c r="L23" i="9"/>
  <c r="L26" i="9"/>
  <c r="L25" i="7"/>
  <c r="L32" i="5"/>
  <c r="L24" i="3"/>
  <c r="L43" i="3"/>
  <c r="L25" i="3"/>
  <c r="L42" i="2"/>
  <c r="L27" i="2"/>
  <c r="L45" i="2"/>
  <c r="L36" i="2"/>
  <c r="L38" i="13"/>
  <c r="L33" i="13"/>
  <c r="L45" i="13"/>
  <c r="L31" i="13"/>
  <c r="L41" i="13"/>
  <c r="L35" i="13"/>
  <c r="L29" i="13"/>
  <c r="L39" i="13"/>
  <c r="L32" i="13"/>
  <c r="L4" i="13"/>
  <c r="L9" i="13"/>
  <c r="L15" i="13"/>
  <c r="L5" i="13"/>
  <c r="L41" i="12"/>
  <c r="L29" i="12"/>
  <c r="L28" i="12"/>
  <c r="L37" i="12"/>
  <c r="L25" i="12"/>
  <c r="L36" i="12"/>
  <c r="L45" i="12"/>
  <c r="L5" i="12"/>
  <c r="L7" i="12"/>
  <c r="L18" i="12"/>
  <c r="L9" i="12"/>
  <c r="L12" i="12"/>
  <c r="L19" i="12"/>
  <c r="L3" i="12"/>
  <c r="L14" i="12"/>
  <c r="L37" i="11"/>
  <c r="L43" i="11"/>
  <c r="L30" i="11"/>
  <c r="L9" i="11"/>
  <c r="L4" i="11"/>
  <c r="L18" i="11"/>
  <c r="L14" i="11"/>
  <c r="L10" i="11"/>
  <c r="L5" i="11"/>
  <c r="L3" i="11"/>
  <c r="L29" i="10"/>
  <c r="L37" i="10"/>
  <c r="L25" i="10"/>
  <c r="L33" i="10"/>
  <c r="L28" i="10"/>
  <c r="L5" i="10"/>
  <c r="L14" i="10"/>
  <c r="L9" i="10"/>
  <c r="L8" i="10"/>
  <c r="L17" i="10"/>
  <c r="L15" i="10"/>
  <c r="L12" i="10"/>
  <c r="L3" i="10"/>
  <c r="L11" i="10"/>
  <c r="L19" i="10"/>
  <c r="L45" i="9"/>
  <c r="L28" i="9"/>
  <c r="L21" i="9"/>
  <c r="L18" i="9"/>
  <c r="L8" i="9"/>
  <c r="L19" i="9"/>
  <c r="L37" i="8"/>
  <c r="L20" i="8"/>
  <c r="L17" i="8"/>
  <c r="L19" i="8"/>
  <c r="L14" i="8"/>
  <c r="L18" i="8"/>
  <c r="L32" i="7"/>
  <c r="L31" i="7"/>
  <c r="L28" i="7"/>
  <c r="L24" i="7"/>
  <c r="L37" i="7"/>
  <c r="L26" i="7"/>
  <c r="L41" i="7"/>
  <c r="L33" i="7"/>
  <c r="L30" i="7"/>
  <c r="L43" i="7"/>
  <c r="L7" i="7"/>
  <c r="L5" i="7"/>
  <c r="L42" i="6"/>
  <c r="L41" i="6"/>
  <c r="L33" i="6"/>
  <c r="L25" i="6"/>
  <c r="L39" i="6"/>
  <c r="L31" i="6"/>
  <c r="L15" i="6"/>
  <c r="L14" i="6"/>
  <c r="L5" i="6"/>
  <c r="L20" i="6"/>
  <c r="L6" i="6"/>
  <c r="L7" i="6"/>
  <c r="L18" i="6"/>
  <c r="L8" i="6"/>
  <c r="L19" i="6"/>
  <c r="L21" i="6"/>
  <c r="L16" i="6"/>
  <c r="L37" i="5"/>
  <c r="L23" i="5"/>
  <c r="L40" i="5"/>
  <c r="L44" i="5"/>
  <c r="L36" i="5"/>
  <c r="L30" i="5"/>
  <c r="L29" i="5"/>
  <c r="L28" i="5"/>
  <c r="L39" i="5"/>
  <c r="L45" i="5"/>
  <c r="L7" i="5"/>
  <c r="L3" i="5"/>
  <c r="L19" i="5"/>
  <c r="L18" i="5"/>
  <c r="L21" i="5"/>
  <c r="L17" i="5"/>
  <c r="L15" i="5"/>
  <c r="L11" i="5"/>
  <c r="L12" i="5"/>
  <c r="L9" i="5"/>
  <c r="L23" i="4"/>
  <c r="L45" i="4"/>
  <c r="L30" i="4"/>
  <c r="L18" i="4"/>
  <c r="L6" i="4"/>
  <c r="L15" i="4"/>
  <c r="L37" i="3"/>
  <c r="L45" i="3"/>
  <c r="L34" i="3"/>
  <c r="L29" i="3"/>
  <c r="L21" i="3"/>
  <c r="L5" i="3"/>
  <c r="L4" i="3"/>
  <c r="L7" i="3"/>
  <c r="L20" i="3"/>
  <c r="L19" i="3"/>
  <c r="L10" i="13"/>
  <c r="L53" i="12"/>
  <c r="L38" i="12"/>
  <c r="L32" i="12"/>
  <c r="L43" i="12"/>
  <c r="L46" i="12"/>
  <c r="L6" i="12"/>
  <c r="L53" i="11"/>
  <c r="L44" i="11"/>
  <c r="L38" i="11"/>
  <c r="L36" i="11"/>
  <c r="L34" i="11"/>
  <c r="L7" i="11"/>
  <c r="L32" i="10"/>
  <c r="L26" i="10"/>
  <c r="L27" i="10"/>
  <c r="L55" i="9"/>
  <c r="L37" i="9"/>
  <c r="L43" i="9"/>
  <c r="L33" i="9"/>
  <c r="L9" i="9"/>
  <c r="L49" i="8"/>
  <c r="L26" i="8"/>
  <c r="L39" i="8"/>
  <c r="L33" i="8"/>
  <c r="L12" i="8"/>
  <c r="L7" i="8"/>
  <c r="L6" i="8"/>
  <c r="L16" i="8"/>
  <c r="L49" i="7"/>
  <c r="L27" i="7"/>
  <c r="L44" i="7"/>
  <c r="L23" i="7"/>
  <c r="L38" i="7"/>
  <c r="L42" i="7"/>
  <c r="L3" i="7"/>
  <c r="L4" i="7"/>
  <c r="L53" i="6"/>
  <c r="L29" i="6"/>
  <c r="L38" i="6"/>
  <c r="L17" i="6"/>
  <c r="L4" i="6"/>
  <c r="L49" i="5"/>
  <c r="L41" i="5"/>
  <c r="L8" i="5"/>
  <c r="L6" i="5"/>
  <c r="L10" i="5"/>
  <c r="L50" i="4"/>
  <c r="L31" i="4"/>
  <c r="L42" i="4"/>
  <c r="L44" i="4"/>
  <c r="L24" i="4"/>
  <c r="L25" i="4"/>
  <c r="L37" i="4"/>
  <c r="L4" i="4"/>
  <c r="L5" i="4"/>
  <c r="L3" i="4"/>
  <c r="L14" i="4"/>
  <c r="L20" i="4"/>
  <c r="L44" i="3"/>
  <c r="L27" i="3"/>
  <c r="L31" i="3"/>
  <c r="L40" i="3"/>
  <c r="L55" i="2"/>
  <c r="L50" i="2"/>
  <c r="L44" i="2"/>
  <c r="L35" i="2"/>
  <c r="L42" i="13"/>
  <c r="L13" i="13"/>
  <c r="L14" i="13"/>
  <c r="L8" i="13"/>
  <c r="L47" i="12"/>
  <c r="L33" i="12"/>
  <c r="L42" i="12"/>
  <c r="L30" i="12"/>
  <c r="L21" i="12"/>
  <c r="L16" i="12"/>
  <c r="L8" i="12"/>
  <c r="L20" i="12"/>
  <c r="L4" i="12"/>
  <c r="L49" i="11"/>
  <c r="L42" i="11"/>
  <c r="L45" i="11"/>
  <c r="L26" i="11"/>
  <c r="L8" i="11"/>
  <c r="L16" i="11"/>
  <c r="L19" i="11"/>
  <c r="L6" i="11"/>
  <c r="L45" i="10"/>
  <c r="L36" i="10"/>
  <c r="L30" i="10"/>
  <c r="L39" i="10"/>
  <c r="L44" i="10"/>
  <c r="L4" i="10"/>
  <c r="L18" i="10"/>
  <c r="L7" i="10"/>
  <c r="L20" i="10"/>
  <c r="L16" i="10"/>
  <c r="L13" i="10"/>
  <c r="L12" i="9"/>
  <c r="L10" i="9"/>
  <c r="L20" i="9"/>
  <c r="L7" i="9"/>
  <c r="L17" i="9"/>
  <c r="L6" i="9"/>
  <c r="L15" i="9"/>
  <c r="L53" i="8"/>
  <c r="L40" i="8"/>
  <c r="L36" i="8"/>
  <c r="L38" i="8"/>
  <c r="L15" i="8"/>
  <c r="L4" i="8"/>
  <c r="L54" i="7"/>
  <c r="L50" i="7"/>
  <c r="L39" i="7"/>
  <c r="L36" i="7"/>
  <c r="L40" i="7"/>
  <c r="L34" i="7"/>
  <c r="L46" i="7"/>
  <c r="L47" i="7"/>
  <c r="L45" i="7"/>
  <c r="L8" i="7"/>
  <c r="L20" i="7"/>
  <c r="L21" i="7"/>
  <c r="L51" i="6"/>
  <c r="L34" i="6"/>
  <c r="L45" i="6"/>
  <c r="L28" i="6"/>
  <c r="L26" i="6"/>
  <c r="L27" i="6"/>
  <c r="L23" i="6"/>
  <c r="L12" i="6"/>
  <c r="L11" i="6"/>
  <c r="L9" i="6"/>
  <c r="L3" i="6"/>
  <c r="L55" i="5"/>
  <c r="L26" i="5"/>
  <c r="L25" i="5"/>
  <c r="L24" i="5"/>
  <c r="L47" i="5"/>
  <c r="L46" i="5"/>
  <c r="L14" i="5"/>
  <c r="L20" i="5"/>
  <c r="L13" i="5"/>
  <c r="L35" i="4"/>
  <c r="L39" i="4"/>
  <c r="L36" i="4"/>
  <c r="L33" i="4"/>
  <c r="L10" i="4"/>
  <c r="L26" i="3"/>
  <c r="L33" i="3"/>
  <c r="L8" i="3"/>
  <c r="L9" i="3"/>
  <c r="L3" i="3"/>
  <c r="L12" i="3"/>
  <c r="L6" i="3"/>
  <c r="L17" i="3"/>
  <c r="L53" i="2"/>
  <c r="L49" i="2"/>
  <c r="L39" i="2"/>
  <c r="L28" i="2"/>
  <c r="L29" i="2"/>
  <c r="L26" i="2"/>
  <c r="L13" i="2"/>
  <c r="L6" i="13"/>
  <c r="L17" i="12"/>
  <c r="L44" i="12"/>
  <c r="L54" i="12"/>
  <c r="L10" i="12"/>
  <c r="L13" i="12"/>
  <c r="L11" i="12"/>
  <c r="L15" i="12"/>
  <c r="L39" i="11"/>
  <c r="L40" i="11"/>
  <c r="L41" i="11"/>
  <c r="L25" i="11"/>
  <c r="L21" i="11"/>
  <c r="L23" i="11"/>
  <c r="L42" i="10"/>
  <c r="L40" i="10"/>
  <c r="L53" i="10"/>
  <c r="L55" i="10"/>
  <c r="L46" i="10"/>
  <c r="L47" i="10"/>
  <c r="L31" i="10"/>
  <c r="L23" i="10"/>
  <c r="L6" i="10"/>
  <c r="L10" i="10"/>
  <c r="L44" i="9"/>
  <c r="L40" i="9"/>
  <c r="L30" i="9"/>
  <c r="L41" i="9"/>
  <c r="L47" i="9"/>
  <c r="L16" i="9"/>
  <c r="L46" i="9"/>
  <c r="L13" i="9"/>
  <c r="L8" i="8"/>
  <c r="L5" i="8"/>
  <c r="L21" i="8"/>
  <c r="L28" i="8"/>
  <c r="L32" i="8"/>
  <c r="L44" i="8"/>
  <c r="L45" i="8"/>
  <c r="L10" i="8"/>
  <c r="L11" i="8"/>
  <c r="L3" i="8"/>
  <c r="L9" i="8"/>
  <c r="L55" i="7"/>
  <c r="L16" i="7"/>
  <c r="L11" i="7"/>
  <c r="L15" i="7"/>
  <c r="L9" i="7"/>
  <c r="L6" i="7"/>
  <c r="L19" i="7"/>
  <c r="L10" i="7"/>
  <c r="L17" i="7"/>
  <c r="L14" i="7"/>
  <c r="L50" i="12"/>
  <c r="L34" i="12"/>
  <c r="L26" i="12"/>
  <c r="L51" i="12"/>
  <c r="L46" i="11"/>
  <c r="L27" i="11"/>
  <c r="L17" i="11"/>
  <c r="L12" i="11"/>
  <c r="L35" i="11"/>
  <c r="L51" i="10"/>
  <c r="L51" i="9"/>
  <c r="L43" i="8"/>
  <c r="L41" i="8"/>
  <c r="L46" i="8"/>
  <c r="L50" i="6"/>
  <c r="L32" i="6"/>
  <c r="L44" i="6"/>
  <c r="L36" i="6"/>
  <c r="L10" i="6"/>
  <c r="L47" i="6"/>
  <c r="L40" i="6"/>
  <c r="L46" i="6"/>
  <c r="L43" i="6"/>
  <c r="L27" i="5"/>
  <c r="L50" i="5"/>
  <c r="L43" i="5"/>
  <c r="L35" i="5"/>
  <c r="L34" i="5"/>
  <c r="L33" i="5"/>
  <c r="L16" i="5"/>
  <c r="L31" i="5"/>
  <c r="L38" i="5"/>
  <c r="L42" i="5"/>
  <c r="L29" i="4"/>
  <c r="L54" i="4"/>
  <c r="L34" i="4"/>
  <c r="L47" i="4"/>
  <c r="L41" i="4"/>
  <c r="L38" i="4"/>
  <c r="L19" i="4"/>
  <c r="L9" i="4"/>
  <c r="L43" i="4"/>
  <c r="L26" i="4"/>
  <c r="L46" i="4"/>
  <c r="L11" i="4"/>
  <c r="L21" i="4"/>
  <c r="L27" i="4"/>
  <c r="L8" i="4"/>
  <c r="L16" i="4"/>
  <c r="L12" i="4"/>
  <c r="L55" i="3"/>
  <c r="L51" i="3"/>
  <c r="L35" i="3"/>
  <c r="L53" i="3"/>
  <c r="L47" i="3"/>
  <c r="L36" i="3"/>
  <c r="L13" i="3"/>
  <c r="L18" i="3"/>
  <c r="L46" i="3"/>
  <c r="L38" i="3"/>
  <c r="L54" i="3"/>
  <c r="L30" i="3"/>
  <c r="L49" i="3"/>
  <c r="L54" i="2"/>
  <c r="P22" i="15" l="1"/>
  <c r="P52" i="15"/>
  <c r="P56" i="15"/>
  <c r="D22" i="17"/>
  <c r="D26" i="17"/>
  <c r="D23" i="17"/>
  <c r="D19" i="17"/>
  <c r="D20" i="17"/>
  <c r="D27" i="17"/>
  <c r="D18" i="17"/>
  <c r="D17" i="17"/>
  <c r="D21" i="17"/>
  <c r="D24" i="17"/>
  <c r="D16" i="17"/>
  <c r="D25" i="17"/>
</calcChain>
</file>

<file path=xl/sharedStrings.xml><?xml version="1.0" encoding="utf-8"?>
<sst xmlns="http://schemas.openxmlformats.org/spreadsheetml/2006/main" count="2250" uniqueCount="164">
  <si>
    <t>Spirits</t>
  </si>
  <si>
    <t>Wine</t>
  </si>
  <si>
    <t xml:space="preserve">Beer </t>
  </si>
  <si>
    <t>Refreshment Beverage</t>
  </si>
  <si>
    <t>Total</t>
  </si>
  <si>
    <t>Count of SKU by Category</t>
  </si>
  <si>
    <t>% of Total Count of SKU by Category</t>
  </si>
  <si>
    <t xml:space="preserve">Category allocation based on Total Allocation </t>
  </si>
  <si>
    <t>Allocations are then assigned by category based on the monthly % of category sales multiplied by the total category allocation</t>
  </si>
  <si>
    <t xml:space="preserve">Total allocations by category are complied </t>
  </si>
  <si>
    <t>Each category is then broken down into sub category/shelf group code</t>
  </si>
  <si>
    <t>Period</t>
  </si>
  <si>
    <t>April</t>
  </si>
  <si>
    <t>May</t>
  </si>
  <si>
    <t>June</t>
  </si>
  <si>
    <t>July</t>
  </si>
  <si>
    <t>August</t>
  </si>
  <si>
    <t>September</t>
  </si>
  <si>
    <t>October</t>
  </si>
  <si>
    <t>November</t>
  </si>
  <si>
    <t>December</t>
  </si>
  <si>
    <t>January</t>
  </si>
  <si>
    <t>February</t>
  </si>
  <si>
    <t>March</t>
  </si>
  <si>
    <t>Totals</t>
  </si>
  <si>
    <t>Sales $</t>
  </si>
  <si>
    <t>% of Total</t>
  </si>
  <si>
    <t xml:space="preserve">Wine </t>
  </si>
  <si>
    <t>Beer</t>
  </si>
  <si>
    <t>RB</t>
  </si>
  <si>
    <t>PERIOD</t>
  </si>
  <si>
    <t>Monthly % of Sales</t>
  </si>
  <si>
    <t xml:space="preserve">April </t>
  </si>
  <si>
    <t>Total # of LTO</t>
  </si>
  <si>
    <t>Category</t>
  </si>
  <si>
    <t>Sub Category</t>
  </si>
  <si>
    <t>Net Sales $</t>
  </si>
  <si>
    <t>CANADIAN WHISKY</t>
  </si>
  <si>
    <t>VODKA</t>
  </si>
  <si>
    <t>SPIRITS IMPULSE</t>
  </si>
  <si>
    <t>LIQUEUR</t>
  </si>
  <si>
    <t>RUM, FLAVOURED</t>
  </si>
  <si>
    <t>RUM, AMBER OR LIGHT</t>
  </si>
  <si>
    <t>GIN</t>
  </si>
  <si>
    <t>RUM, WHITE</t>
  </si>
  <si>
    <t>SCOTCH SINGLE MALT</t>
  </si>
  <si>
    <t>AMERICAN WHISKEY</t>
  </si>
  <si>
    <t>SCOTCH WHISKY BLENDED</t>
  </si>
  <si>
    <t>VODKA, FLAVOURED</t>
  </si>
  <si>
    <t>MEZCAL/TEQUILA/RAICILLA</t>
  </si>
  <si>
    <t>RUM, DARK</t>
  </si>
  <si>
    <t>BRANDY</t>
  </si>
  <si>
    <t>IRISH WHISKEY</t>
  </si>
  <si>
    <t>COGNAC/ARMAGNAC</t>
  </si>
  <si>
    <t>MISC SPIRIT</t>
  </si>
  <si>
    <t>WHISKY OTHER</t>
  </si>
  <si>
    <t>TOTAL SPIRITS</t>
  </si>
  <si>
    <t>BLENDED AND BTLD IN CANADA</t>
  </si>
  <si>
    <t>TABLE WINE-USA</t>
  </si>
  <si>
    <t>TABLE WINE-AUSTRALIA</t>
  </si>
  <si>
    <t>TABLE WINE-ITALY</t>
  </si>
  <si>
    <t>TABLE WINE-CHILE</t>
  </si>
  <si>
    <t>TABLE WINE-CANADA VQA &amp; OTHER</t>
  </si>
  <si>
    <t>TABLE WINE-ARGENTINA</t>
  </si>
  <si>
    <t>SPARKLING WINE, CHAMPAGNE</t>
  </si>
  <si>
    <t>TABLE WINE-NEW ZEALAND</t>
  </si>
  <si>
    <t>TABLE WINE-FRANCE</t>
  </si>
  <si>
    <t>TABLE WINE-SPAIN</t>
  </si>
  <si>
    <t>TABLE WINE-GERMANY</t>
  </si>
  <si>
    <t>FORTIFIED WINE-SHERRY/APERA</t>
  </si>
  <si>
    <t>TABLE WINE-SOUTH AFRICA</t>
  </si>
  <si>
    <t>FLAVOURED WINE</t>
  </si>
  <si>
    <t>TABLE WINE-PORTUGAL</t>
  </si>
  <si>
    <t>WINE IMPULSE</t>
  </si>
  <si>
    <t>FORTIFIED WINE-PORT/TAWNY</t>
  </si>
  <si>
    <t>FORTIFIED WINE-OTHER</t>
  </si>
  <si>
    <t>KOSHER</t>
  </si>
  <si>
    <t>SAKE</t>
  </si>
  <si>
    <t>TABLE WINE-MISC COUNTRIES</t>
  </si>
  <si>
    <t>ICEWINE</t>
  </si>
  <si>
    <t>FRUIT-MISC WINES</t>
  </si>
  <si>
    <t>NON ALCOHOL WINES</t>
  </si>
  <si>
    <t>TOTAL WINE</t>
  </si>
  <si>
    <t>PRIVATELY DISTRIBUTED BEER</t>
  </si>
  <si>
    <t>MBLL DISTRIBUTED BEER</t>
  </si>
  <si>
    <t>DE-ALCOHOLIZED BEER</t>
  </si>
  <si>
    <t>TOTAL BEER</t>
  </si>
  <si>
    <t>COOLERS</t>
  </si>
  <si>
    <t>CIDER</t>
  </si>
  <si>
    <t>PRIVATELY DIST MALT COOLERS</t>
  </si>
  <si>
    <t>TOTAL COOLER</t>
  </si>
  <si>
    <t>Category Level 2</t>
  </si>
  <si>
    <t>% of Sales</t>
  </si>
  <si>
    <t>Allocated by Sales</t>
  </si>
  <si>
    <t>Count of SKUs</t>
  </si>
  <si>
    <t>% of Count of SKU</t>
  </si>
  <si>
    <t>Allocated by Count of SKU</t>
  </si>
  <si>
    <t>Total Allocation</t>
  </si>
  <si>
    <t xml:space="preserve">● </t>
  </si>
  <si>
    <t>4100</t>
  </si>
  <si>
    <t>4160</t>
  </si>
  <si>
    <t>4200</t>
  </si>
  <si>
    <t>4040</t>
  </si>
  <si>
    <t>4090</t>
  </si>
  <si>
    <t>4030</t>
  </si>
  <si>
    <t>4070</t>
  </si>
  <si>
    <t>4080</t>
  </si>
  <si>
    <t>4150</t>
  </si>
  <si>
    <t>4170</t>
  </si>
  <si>
    <t>4095</t>
  </si>
  <si>
    <t>4120</t>
  </si>
  <si>
    <t>4110</t>
  </si>
  <si>
    <t>4060</t>
  </si>
  <si>
    <t>4010</t>
  </si>
  <si>
    <t>4105</t>
  </si>
  <si>
    <t>4020</t>
  </si>
  <si>
    <t>4180</t>
  </si>
  <si>
    <t>4140</t>
  </si>
  <si>
    <t>Enter category allocation here</t>
  </si>
  <si>
    <t>4760</t>
  </si>
  <si>
    <t>4395</t>
  </si>
  <si>
    <t>4250</t>
  </si>
  <si>
    <t>4320</t>
  </si>
  <si>
    <t>4275</t>
  </si>
  <si>
    <t>4220</t>
  </si>
  <si>
    <t>4270</t>
  </si>
  <si>
    <t>4245</t>
  </si>
  <si>
    <t>4345</t>
  </si>
  <si>
    <t>4295</t>
  </si>
  <si>
    <t>4380</t>
  </si>
  <si>
    <t>4570</t>
  </si>
  <si>
    <t>4300</t>
  </si>
  <si>
    <t>4375</t>
  </si>
  <si>
    <t>4630</t>
  </si>
  <si>
    <t>4750</t>
  </si>
  <si>
    <t>4350</t>
  </si>
  <si>
    <t>4620</t>
  </si>
  <si>
    <t>4610</t>
  </si>
  <si>
    <t>4665</t>
  </si>
  <si>
    <t>4595</t>
  </si>
  <si>
    <t>4740</t>
  </si>
  <si>
    <t>4745</t>
  </si>
  <si>
    <t>4720</t>
  </si>
  <si>
    <t>4700</t>
  </si>
  <si>
    <t>4690</t>
  </si>
  <si>
    <t>4710</t>
  </si>
  <si>
    <t>4670</t>
  </si>
  <si>
    <t>4680</t>
  </si>
  <si>
    <t>4705</t>
  </si>
  <si>
    <t>COMPLETE</t>
  </si>
  <si>
    <t>TOTAL F'21</t>
  </si>
  <si>
    <t>An LTO allocation is assigned to the fiscal year (3860 for F'23) to reduced unwanted noise, clutter and distration from hindering the customer experience and provide focused, meaningful programming creating a competative advantage for approved Industry Partners.</t>
  </si>
  <si>
    <t>SPIRITS 
26% of Total SKU Count</t>
  </si>
  <si>
    <t>Wine
47% of Total SKU Count</t>
  </si>
  <si>
    <t>Beer
20% of Total SKU Count</t>
  </si>
  <si>
    <t>RB
7% of Total SKU Count</t>
  </si>
  <si>
    <t>WINE 
47% of Total SKU Count</t>
  </si>
  <si>
    <t>BEER
20% of Total SKU Count</t>
  </si>
  <si>
    <t>REFRESHMENT BEVERAGE
7% of Total SKU Count</t>
  </si>
  <si>
    <t>From the category allocation each sub category/shelf group code is then assigned an allocation based 50% on count of SKU percentage and 50% on net sales $ percentage of the last available complete fiscal year (F'21)</t>
  </si>
  <si>
    <r>
      <t xml:space="preserve">LTO allocations are first based on total Liquor Mart SKU count (list type 10, 20 and 22 only, Listed, New, Pending, Runout, Delisted inclusive). Allocations are based on SKU count to ensure value and savings are distributed throughout the store and not centralized in top selling categories creating a "wallpaper" effect. We have taken both F22 and F23 SKU count #s and added them together to account for a COVID year.
</t>
    </r>
    <r>
      <rPr>
        <b/>
        <sz val="11"/>
        <color theme="1"/>
        <rFont val="Calibri"/>
        <family val="2"/>
        <scheme val="minor"/>
      </rPr>
      <t>F23 SKU COUNT BREAKDOWN - 4543 as of October 15, 2021</t>
    </r>
    <r>
      <rPr>
        <sz val="11"/>
        <color theme="1"/>
        <rFont val="Calibri"/>
        <family val="2"/>
        <scheme val="minor"/>
      </rPr>
      <t xml:space="preserve">
SPIRITS - 1107
WINE - 2073
BEER - 1082
REF BEV - 280
</t>
    </r>
    <r>
      <rPr>
        <b/>
        <sz val="11"/>
        <color theme="1"/>
        <rFont val="Calibri"/>
        <family val="2"/>
        <scheme val="minor"/>
      </rPr>
      <t>F22 SKU COUNT BREAKDOWN - 4700 AS OF DEC 8, 2020</t>
    </r>
    <r>
      <rPr>
        <sz val="11"/>
        <color theme="1"/>
        <rFont val="Calibri"/>
        <family val="2"/>
        <scheme val="minor"/>
      </rPr>
      <t xml:space="preserve">
SPIRITS -1299
WINE - 2251
BEER - 806
REF BEV - 344</t>
    </r>
  </si>
  <si>
    <t>COMBINED NUMBERS FOR F22 &amp; F23</t>
  </si>
  <si>
    <t>Therefore, 26% of the LTO F'23 allocation of 3860 is assigned to spirits, 47% to wine, 20% to beer and 7% to refreshment beverage</t>
  </si>
  <si>
    <t>Based on the last available complete fiscal year (F'21 in this case), each categories sales are assessed by month as a percentage of total sales. This captures the seasonality for such products as beer and refeshment beverage and places the allocation in  peak sales periods.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</si>
</sst>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7" x14ac:knownFonts="1">
    <font>
      <sz val="11"/>
      <color theme="1"/>
      <name val="Calibri"/>
      <family val="2"/>
      <scheme val="minor"/>
    </font>
    <font>
      <b/>
      <sz val="11"/>
      <color theme="1"/>
      <name val="Calibri"/>
      <family val="2"/>
      <scheme val="minor"/>
    </font>
    <font>
      <b/>
      <sz val="10"/>
      <name val="Arial"/>
      <family val="2"/>
    </font>
    <font>
      <b/>
      <sz val="10"/>
      <color theme="1"/>
      <name val="Verdana"/>
      <family val="2"/>
    </font>
    <font>
      <b/>
      <sz val="10"/>
      <color indexed="8"/>
      <name val="Verdana"/>
      <family val="2"/>
    </font>
    <font>
      <sz val="10"/>
      <color indexed="17"/>
      <name val="Verdana"/>
      <family val="2"/>
    </font>
    <font>
      <sz val="10"/>
      <name val="Verdana"/>
      <family val="2"/>
    </font>
    <font>
      <sz val="10"/>
      <color indexed="8"/>
      <name val="Verdana"/>
      <family val="2"/>
    </font>
    <font>
      <b/>
      <sz val="10"/>
      <name val="Verdana"/>
      <family val="2"/>
    </font>
    <font>
      <sz val="10"/>
      <color indexed="10"/>
      <name val="Verdana"/>
      <family val="2"/>
    </font>
    <font>
      <sz val="10"/>
      <color indexed="13"/>
      <name val="Verdana"/>
      <family val="2"/>
    </font>
    <font>
      <b/>
      <sz val="10"/>
      <color indexed="10"/>
      <name val="Verdana"/>
      <family val="2"/>
    </font>
    <font>
      <b/>
      <sz val="10"/>
      <color indexed="13"/>
      <name val="Verdana"/>
      <family val="2"/>
    </font>
    <font>
      <b/>
      <sz val="10"/>
      <color indexed="17"/>
      <name val="Verdana"/>
      <family val="2"/>
    </font>
    <font>
      <sz val="10"/>
      <color theme="1"/>
      <name val="Verdana"/>
      <family val="2"/>
    </font>
    <font>
      <sz val="8"/>
      <name val="Calibri"/>
      <family val="2"/>
      <scheme val="minor"/>
    </font>
    <font>
      <sz val="11"/>
      <color theme="1"/>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indexed="22"/>
        <bgColor indexed="50"/>
      </patternFill>
    </fill>
    <fill>
      <patternFill patternType="solid">
        <fgColor rgb="FFFFFF00"/>
        <bgColor indexed="64"/>
      </patternFill>
    </fill>
    <fill>
      <patternFill patternType="solid">
        <fgColor theme="0" tint="-0.14999847407452621"/>
        <bgColor indexed="64"/>
      </patternFill>
    </fill>
    <fill>
      <patternFill patternType="solid">
        <fgColor theme="8" tint="0.59999389629810485"/>
        <bgColor indexed="50"/>
      </patternFill>
    </fill>
    <fill>
      <patternFill patternType="solid">
        <fgColor theme="8" tint="0.59999389629810485"/>
        <bgColor indexed="64"/>
      </patternFill>
    </fill>
    <fill>
      <patternFill patternType="solid">
        <fgColor theme="9" tint="0.59999389629810485"/>
        <bgColor indexed="50"/>
      </patternFill>
    </fill>
    <fill>
      <patternFill patternType="solid">
        <fgColor theme="9" tint="0.59999389629810485"/>
        <bgColor indexed="64"/>
      </patternFill>
    </fill>
    <fill>
      <patternFill patternType="solid">
        <fgColor theme="7" tint="0.59999389629810485"/>
        <bgColor indexed="50"/>
      </patternFill>
    </fill>
    <fill>
      <patternFill patternType="solid">
        <fgColor theme="7" tint="0.59999389629810485"/>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s>
  <cellStyleXfs count="3">
    <xf numFmtId="0" fontId="0" fillId="0" borderId="0"/>
    <xf numFmtId="44" fontId="16" fillId="0" borderId="0" applyFont="0" applyFill="0" applyBorder="0" applyAlignment="0" applyProtection="0"/>
    <xf numFmtId="9" fontId="16" fillId="0" borderId="0" applyFont="0" applyFill="0" applyBorder="0" applyAlignment="0" applyProtection="0"/>
  </cellStyleXfs>
  <cellXfs count="119">
    <xf numFmtId="0" fontId="0" fillId="0" borderId="0" xfId="0"/>
    <xf numFmtId="0" fontId="2" fillId="2" borderId="3" xfId="0" applyFont="1" applyFill="1" applyBorder="1" applyAlignment="1">
      <alignment horizontal="center" vertical="center" wrapText="1"/>
    </xf>
    <xf numFmtId="0" fontId="2" fillId="3" borderId="3" xfId="0" applyFont="1" applyFill="1" applyBorder="1"/>
    <xf numFmtId="1" fontId="0" fillId="0" borderId="3" xfId="0" applyNumberFormat="1" applyBorder="1"/>
    <xf numFmtId="1" fontId="1" fillId="0" borderId="3" xfId="0" applyNumberFormat="1" applyFont="1" applyBorder="1"/>
    <xf numFmtId="1" fontId="0" fillId="0" borderId="0" xfId="0" applyNumberFormat="1"/>
    <xf numFmtId="0" fontId="0" fillId="0" borderId="3" xfId="0" applyBorder="1"/>
    <xf numFmtId="0" fontId="5" fillId="0" borderId="4" xfId="0" applyFont="1" applyBorder="1" applyAlignment="1">
      <alignment horizontal="left" vertical="center" wrapText="1"/>
    </xf>
    <xf numFmtId="0" fontId="6" fillId="0" borderId="4" xfId="0" applyFont="1" applyBorder="1" applyAlignment="1">
      <alignment horizontal="left" vertical="center" wrapText="1"/>
    </xf>
    <xf numFmtId="0" fontId="7" fillId="0" borderId="2" xfId="0" applyFont="1" applyBorder="1" applyAlignment="1">
      <alignment horizontal="left" vertical="center" wrapText="1"/>
    </xf>
    <xf numFmtId="0" fontId="8" fillId="0" borderId="6" xfId="0" applyFont="1" applyBorder="1" applyAlignment="1">
      <alignment horizontal="left" vertical="center" wrapText="1"/>
    </xf>
    <xf numFmtId="3" fontId="6" fillId="0" borderId="6" xfId="0" applyNumberFormat="1" applyFont="1" applyBorder="1" applyAlignment="1">
      <alignment horizontal="right" vertical="center" wrapText="1"/>
    </xf>
    <xf numFmtId="9" fontId="0" fillId="0" borderId="3" xfId="0" applyNumberFormat="1" applyBorder="1"/>
    <xf numFmtId="0" fontId="9" fillId="0" borderId="4" xfId="0" applyFont="1" applyBorder="1" applyAlignment="1">
      <alignment horizontal="left" vertical="center" wrapText="1"/>
    </xf>
    <xf numFmtId="0" fontId="8" fillId="6" borderId="6" xfId="0" applyFont="1" applyFill="1" applyBorder="1" applyAlignment="1">
      <alignment horizontal="left" vertical="center" wrapText="1"/>
    </xf>
    <xf numFmtId="0" fontId="10" fillId="0" borderId="4" xfId="0" applyFont="1" applyBorder="1" applyAlignment="1">
      <alignment horizontal="left" vertical="center" wrapText="1"/>
    </xf>
    <xf numFmtId="0" fontId="8" fillId="6" borderId="3" xfId="0" applyFont="1" applyFill="1" applyBorder="1" applyAlignment="1">
      <alignment horizontal="left" vertical="center" wrapText="1"/>
    </xf>
    <xf numFmtId="0" fontId="4" fillId="7" borderId="3" xfId="0" applyFont="1" applyFill="1" applyBorder="1" applyAlignment="1">
      <alignment horizontal="center" vertical="center" wrapText="1"/>
    </xf>
    <xf numFmtId="3" fontId="8" fillId="8" borderId="6" xfId="0" applyNumberFormat="1" applyFont="1" applyFill="1" applyBorder="1" applyAlignment="1">
      <alignment horizontal="right" vertical="center" wrapText="1"/>
    </xf>
    <xf numFmtId="0" fontId="4" fillId="9" borderId="3" xfId="0" applyFont="1" applyFill="1" applyBorder="1" applyAlignment="1">
      <alignment horizontal="center" vertical="center" wrapText="1"/>
    </xf>
    <xf numFmtId="3" fontId="8" fillId="10" borderId="6" xfId="0" applyNumberFormat="1" applyFont="1" applyFill="1" applyBorder="1" applyAlignment="1">
      <alignment horizontal="right" vertical="center" wrapText="1"/>
    </xf>
    <xf numFmtId="0" fontId="4" fillId="11" borderId="3" xfId="0" applyFont="1" applyFill="1" applyBorder="1" applyAlignment="1">
      <alignment horizontal="center" vertical="center" wrapText="1"/>
    </xf>
    <xf numFmtId="9" fontId="0" fillId="0" borderId="0" xfId="0" applyNumberFormat="1"/>
    <xf numFmtId="9" fontId="4" fillId="9" borderId="3" xfId="0" applyNumberFormat="1" applyFont="1" applyFill="1" applyBorder="1" applyAlignment="1">
      <alignment horizontal="center" vertical="center" wrapText="1"/>
    </xf>
    <xf numFmtId="1" fontId="4" fillId="9" borderId="3" xfId="0" applyNumberFormat="1" applyFont="1" applyFill="1" applyBorder="1" applyAlignment="1">
      <alignment horizontal="center" vertical="center" wrapText="1"/>
    </xf>
    <xf numFmtId="0" fontId="11" fillId="0" borderId="4" xfId="0" applyFont="1" applyBorder="1" applyAlignment="1">
      <alignment horizontal="left" vertical="center" wrapText="1"/>
    </xf>
    <xf numFmtId="0" fontId="8" fillId="0" borderId="4" xfId="0" applyFont="1" applyBorder="1" applyAlignment="1">
      <alignment horizontal="left" vertical="center" wrapText="1"/>
    </xf>
    <xf numFmtId="0" fontId="4" fillId="5" borderId="2" xfId="0" applyFont="1" applyFill="1" applyBorder="1" applyAlignment="1">
      <alignment horizontal="left" vertical="center" wrapText="1"/>
    </xf>
    <xf numFmtId="0" fontId="1" fillId="0" borderId="0" xfId="0" applyFont="1"/>
    <xf numFmtId="0" fontId="12" fillId="0" borderId="4" xfId="0" applyFont="1" applyBorder="1" applyAlignment="1">
      <alignment horizontal="left" vertical="center" wrapText="1"/>
    </xf>
    <xf numFmtId="0" fontId="1" fillId="0" borderId="3" xfId="0" applyFont="1" applyBorder="1"/>
    <xf numFmtId="0" fontId="1" fillId="5" borderId="3" xfId="0" applyFont="1" applyFill="1" applyBorder="1"/>
    <xf numFmtId="0" fontId="13" fillId="0" borderId="4" xfId="0" applyFont="1" applyBorder="1" applyAlignment="1">
      <alignment horizontal="left" vertical="center" wrapText="1"/>
    </xf>
    <xf numFmtId="1" fontId="4" fillId="7" borderId="3" xfId="0" applyNumberFormat="1" applyFont="1" applyFill="1" applyBorder="1" applyAlignment="1">
      <alignment horizontal="center" vertical="center" wrapText="1"/>
    </xf>
    <xf numFmtId="9" fontId="14" fillId="0" borderId="3" xfId="0" applyNumberFormat="1" applyFont="1" applyBorder="1"/>
    <xf numFmtId="1" fontId="14" fillId="0" borderId="3" xfId="0" applyNumberFormat="1" applyFont="1" applyBorder="1"/>
    <xf numFmtId="1" fontId="3" fillId="0" borderId="3" xfId="0" applyNumberFormat="1" applyFont="1" applyBorder="1"/>
    <xf numFmtId="9" fontId="3" fillId="10" borderId="3" xfId="0" applyNumberFormat="1" applyFont="1" applyFill="1" applyBorder="1"/>
    <xf numFmtId="1" fontId="3" fillId="10" borderId="3" xfId="0" applyNumberFormat="1" applyFont="1" applyFill="1" applyBorder="1"/>
    <xf numFmtId="9" fontId="3" fillId="8" borderId="3" xfId="0" applyNumberFormat="1" applyFont="1" applyFill="1" applyBorder="1"/>
    <xf numFmtId="1" fontId="3" fillId="8" borderId="3" xfId="0" applyNumberFormat="1" applyFont="1" applyFill="1" applyBorder="1" applyAlignment="1">
      <alignment horizontal="right" vertical="center"/>
    </xf>
    <xf numFmtId="1" fontId="3" fillId="12" borderId="3" xfId="0" applyNumberFormat="1" applyFont="1" applyFill="1" applyBorder="1"/>
    <xf numFmtId="3" fontId="3" fillId="10" borderId="3" xfId="0" applyNumberFormat="1" applyFont="1" applyFill="1" applyBorder="1"/>
    <xf numFmtId="3" fontId="3" fillId="8" borderId="3" xfId="0" applyNumberFormat="1" applyFont="1" applyFill="1" applyBorder="1"/>
    <xf numFmtId="17" fontId="3" fillId="10" borderId="5" xfId="0" applyNumberFormat="1" applyFont="1" applyFill="1" applyBorder="1" applyAlignment="1">
      <alignment horizontal="center" vertical="center"/>
    </xf>
    <xf numFmtId="0" fontId="4" fillId="9" borderId="6" xfId="0" applyFont="1" applyFill="1" applyBorder="1" applyAlignment="1">
      <alignment horizontal="center" vertical="center" wrapText="1"/>
    </xf>
    <xf numFmtId="0" fontId="14" fillId="0" borderId="0" xfId="0" applyFont="1"/>
    <xf numFmtId="3" fontId="14" fillId="0" borderId="3" xfId="0" applyNumberFormat="1" applyFont="1" applyBorder="1"/>
    <xf numFmtId="3" fontId="3" fillId="0" borderId="0" xfId="0" applyNumberFormat="1" applyFont="1"/>
    <xf numFmtId="9" fontId="8" fillId="10" borderId="12" xfId="0" applyNumberFormat="1" applyFont="1" applyFill="1" applyBorder="1" applyAlignment="1">
      <alignment horizontal="right" vertical="center" wrapText="1"/>
    </xf>
    <xf numFmtId="0" fontId="0" fillId="0" borderId="12" xfId="0" applyBorder="1"/>
    <xf numFmtId="9" fontId="3" fillId="10" borderId="12" xfId="0" applyNumberFormat="1" applyFont="1" applyFill="1" applyBorder="1"/>
    <xf numFmtId="1" fontId="1" fillId="0" borderId="3" xfId="0" applyNumberFormat="1" applyFont="1" applyFill="1" applyBorder="1"/>
    <xf numFmtId="9" fontId="0" fillId="0" borderId="3" xfId="0" applyNumberFormat="1" applyFill="1" applyBorder="1"/>
    <xf numFmtId="0" fontId="0" fillId="2" borderId="3" xfId="0" applyFill="1" applyBorder="1"/>
    <xf numFmtId="9" fontId="1" fillId="2" borderId="3" xfId="0" applyNumberFormat="1" applyFont="1" applyFill="1" applyBorder="1" applyAlignment="1">
      <alignment horizontal="center"/>
    </xf>
    <xf numFmtId="0" fontId="1" fillId="2" borderId="3" xfId="0" applyFont="1" applyFill="1" applyBorder="1" applyAlignment="1">
      <alignment horizontal="center"/>
    </xf>
    <xf numFmtId="9" fontId="2" fillId="2" borderId="2" xfId="0" applyNumberFormat="1" applyFont="1" applyFill="1" applyBorder="1" applyAlignment="1">
      <alignment horizontal="center" vertical="center" wrapText="1"/>
    </xf>
    <xf numFmtId="9" fontId="2" fillId="2" borderId="3" xfId="0" applyNumberFormat="1" applyFont="1" applyFill="1" applyBorder="1"/>
    <xf numFmtId="1" fontId="1" fillId="2" borderId="3" xfId="0" applyNumberFormat="1" applyFont="1" applyFill="1" applyBorder="1"/>
    <xf numFmtId="0" fontId="1" fillId="3" borderId="3" xfId="0" applyFont="1" applyFill="1" applyBorder="1" applyAlignment="1">
      <alignment wrapText="1"/>
    </xf>
    <xf numFmtId="0" fontId="1" fillId="2" borderId="3" xfId="0" applyFont="1" applyFill="1" applyBorder="1" applyAlignment="1">
      <alignment horizontal="center" vertical="center"/>
    </xf>
    <xf numFmtId="164" fontId="0" fillId="0" borderId="0" xfId="0" applyNumberFormat="1"/>
    <xf numFmtId="164" fontId="0" fillId="0" borderId="3" xfId="0" applyNumberFormat="1" applyBorder="1"/>
    <xf numFmtId="0" fontId="0" fillId="3" borderId="3" xfId="0" applyFill="1" applyBorder="1"/>
    <xf numFmtId="0" fontId="1" fillId="2" borderId="3" xfId="0" applyFont="1" applyFill="1" applyBorder="1"/>
    <xf numFmtId="9" fontId="1" fillId="0" borderId="3" xfId="0" applyNumberFormat="1" applyFont="1" applyFill="1" applyBorder="1"/>
    <xf numFmtId="1" fontId="0" fillId="0" borderId="3" xfId="0" applyNumberFormat="1" applyFill="1" applyBorder="1"/>
    <xf numFmtId="10" fontId="1" fillId="0" borderId="3" xfId="0" applyNumberFormat="1" applyFont="1" applyBorder="1"/>
    <xf numFmtId="9" fontId="1" fillId="0" borderId="3" xfId="0" applyNumberFormat="1" applyFont="1" applyBorder="1"/>
    <xf numFmtId="0" fontId="2" fillId="2" borderId="3" xfId="0" applyFont="1" applyFill="1" applyBorder="1" applyAlignment="1">
      <alignment horizontal="center"/>
    </xf>
    <xf numFmtId="0" fontId="4" fillId="4" borderId="3" xfId="0" applyFont="1" applyFill="1" applyBorder="1" applyAlignment="1">
      <alignment horizontal="center" vertical="center" wrapText="1"/>
    </xf>
    <xf numFmtId="0" fontId="1" fillId="5" borderId="0" xfId="0" applyFont="1" applyFill="1"/>
    <xf numFmtId="44" fontId="0" fillId="0" borderId="0" xfId="1" applyFont="1"/>
    <xf numFmtId="9" fontId="0" fillId="0" borderId="0" xfId="2" applyFont="1"/>
    <xf numFmtId="9" fontId="1" fillId="2" borderId="3" xfId="2" applyFont="1" applyFill="1" applyBorder="1"/>
    <xf numFmtId="0" fontId="0" fillId="0" borderId="0" xfId="0" applyBorder="1"/>
    <xf numFmtId="10" fontId="1" fillId="0" borderId="0" xfId="0" applyNumberFormat="1" applyFont="1" applyBorder="1"/>
    <xf numFmtId="9" fontId="0" fillId="0" borderId="0" xfId="2" applyFont="1" applyBorder="1"/>
    <xf numFmtId="9"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xf numFmtId="9" fontId="0" fillId="0" borderId="0" xfId="2" applyFont="1" applyFill="1" applyBorder="1"/>
    <xf numFmtId="1" fontId="0" fillId="0" borderId="0" xfId="0" applyNumberFormat="1" applyFill="1" applyBorder="1"/>
    <xf numFmtId="9" fontId="1" fillId="0" borderId="0" xfId="2" applyFont="1" applyFill="1" applyBorder="1"/>
    <xf numFmtId="1" fontId="1" fillId="0" borderId="0" xfId="0" applyNumberFormat="1" applyFont="1" applyFill="1" applyBorder="1"/>
    <xf numFmtId="0" fontId="0" fillId="0" borderId="0" xfId="0" applyAlignment="1">
      <alignment horizontal="left" wrapText="1"/>
    </xf>
    <xf numFmtId="0" fontId="1" fillId="5" borderId="0" xfId="0" applyFont="1" applyFill="1" applyAlignment="1">
      <alignment horizontal="left" wrapText="1"/>
    </xf>
    <xf numFmtId="9" fontId="0" fillId="0" borderId="3" xfId="2" applyFont="1" applyFill="1" applyBorder="1"/>
    <xf numFmtId="9" fontId="2" fillId="0" borderId="3" xfId="0" applyNumberFormat="1" applyFont="1" applyFill="1" applyBorder="1"/>
    <xf numFmtId="0" fontId="8" fillId="0" borderId="6" xfId="0" applyFont="1" applyFill="1" applyBorder="1" applyAlignment="1">
      <alignment horizontal="left" vertical="center" wrapText="1"/>
    </xf>
    <xf numFmtId="3" fontId="6" fillId="0" borderId="6" xfId="0" applyNumberFormat="1" applyFont="1" applyFill="1" applyBorder="1" applyAlignment="1">
      <alignment horizontal="right" vertical="center" wrapText="1"/>
    </xf>
    <xf numFmtId="9" fontId="14" fillId="0" borderId="3" xfId="0" applyNumberFormat="1" applyFont="1" applyFill="1" applyBorder="1"/>
    <xf numFmtId="1" fontId="14" fillId="0" borderId="3" xfId="0" applyNumberFormat="1" applyFont="1" applyFill="1" applyBorder="1"/>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0" fillId="0" borderId="0" xfId="0" applyAlignment="1">
      <alignment horizontal="left" wrapText="1"/>
    </xf>
    <xf numFmtId="0" fontId="1" fillId="2" borderId="9" xfId="0" applyFont="1" applyFill="1" applyBorder="1" applyAlignment="1">
      <alignment horizontal="center"/>
    </xf>
    <xf numFmtId="0" fontId="1" fillId="2" borderId="11" xfId="0" applyFont="1" applyFill="1" applyBorder="1" applyAlignment="1">
      <alignment horizontal="center"/>
    </xf>
    <xf numFmtId="0" fontId="1" fillId="2" borderId="13"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9" xfId="0" applyFont="1" applyFill="1" applyBorder="1" applyAlignment="1">
      <alignment horizontal="center" vertical="center"/>
    </xf>
    <xf numFmtId="164" fontId="1" fillId="2" borderId="13" xfId="0" applyNumberFormat="1" applyFont="1" applyFill="1" applyBorder="1" applyAlignment="1">
      <alignment horizontal="center" vertical="center"/>
    </xf>
    <xf numFmtId="164" fontId="1" fillId="2" borderId="0"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164" fontId="1" fillId="2" borderId="3" xfId="0" applyNumberFormat="1" applyFont="1" applyFill="1" applyBorder="1" applyAlignment="1">
      <alignment horizontal="center" vertical="center"/>
    </xf>
    <xf numFmtId="0" fontId="2" fillId="2" borderId="3" xfId="0" applyFont="1" applyFill="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4" borderId="0"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3" xfId="0" applyFont="1" applyFill="1" applyBorder="1" applyAlignment="1">
      <alignment horizontal="center" vertical="center" wrapText="1"/>
    </xf>
    <xf numFmtId="17" fontId="3" fillId="3" borderId="8" xfId="0" applyNumberFormat="1" applyFont="1" applyFill="1" applyBorder="1" applyAlignment="1">
      <alignment horizontal="center" vertical="center"/>
    </xf>
    <xf numFmtId="17" fontId="3" fillId="3" borderId="9" xfId="0" applyNumberFormat="1" applyFont="1" applyFill="1" applyBorder="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22</xdr:col>
      <xdr:colOff>66675</xdr:colOff>
      <xdr:row>31</xdr:row>
      <xdr:rowOff>9525</xdr:rowOff>
    </xdr:to>
    <xdr:pic>
      <xdr:nvPicPr>
        <xdr:cNvPr id="9" name="Picture 8">
          <a:extLst>
            <a:ext uri="{FF2B5EF4-FFF2-40B4-BE49-F238E27FC236}">
              <a16:creationId xmlns:a16="http://schemas.microsoft.com/office/drawing/2014/main" id="{08B83611-F20B-4F85-A025-AE7BA0499E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34350"/>
          <a:ext cx="15925800" cy="2486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34</xdr:row>
      <xdr:rowOff>0</xdr:rowOff>
    </xdr:from>
    <xdr:to>
      <xdr:col>4</xdr:col>
      <xdr:colOff>809625</xdr:colOff>
      <xdr:row>49</xdr:row>
      <xdr:rowOff>114300</xdr:rowOff>
    </xdr:to>
    <xdr:pic>
      <xdr:nvPicPr>
        <xdr:cNvPr id="11" name="Picture 10">
          <a:extLst>
            <a:ext uri="{FF2B5EF4-FFF2-40B4-BE49-F238E27FC236}">
              <a16:creationId xmlns:a16="http://schemas.microsoft.com/office/drawing/2014/main" id="{0637C607-7031-4801-9009-434A3FB339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82350"/>
          <a:ext cx="4200525" cy="297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1047750</xdr:colOff>
      <xdr:row>34</xdr:row>
      <xdr:rowOff>21167</xdr:rowOff>
    </xdr:from>
    <xdr:to>
      <xdr:col>10</xdr:col>
      <xdr:colOff>297391</xdr:colOff>
      <xdr:row>49</xdr:row>
      <xdr:rowOff>135467</xdr:rowOff>
    </xdr:to>
    <xdr:pic>
      <xdr:nvPicPr>
        <xdr:cNvPr id="15" name="Picture 14">
          <a:extLst>
            <a:ext uri="{FF2B5EF4-FFF2-40B4-BE49-F238E27FC236}">
              <a16:creationId xmlns:a16="http://schemas.microsoft.com/office/drawing/2014/main" id="{46EC10BA-0603-4A07-8FD5-F176FF701FE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45000" y="11207750"/>
          <a:ext cx="4414308" cy="297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34</xdr:row>
      <xdr:rowOff>0</xdr:rowOff>
    </xdr:from>
    <xdr:to>
      <xdr:col>17</xdr:col>
      <xdr:colOff>542925</xdr:colOff>
      <xdr:row>49</xdr:row>
      <xdr:rowOff>114300</xdr:rowOff>
    </xdr:to>
    <xdr:pic>
      <xdr:nvPicPr>
        <xdr:cNvPr id="17" name="Picture 16">
          <a:extLst>
            <a:ext uri="{FF2B5EF4-FFF2-40B4-BE49-F238E27FC236}">
              <a16:creationId xmlns:a16="http://schemas.microsoft.com/office/drawing/2014/main" id="{918A384D-8EE1-47CC-A0F6-7719CE2ACF7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53525" y="11182350"/>
          <a:ext cx="4200525" cy="297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201084</xdr:colOff>
      <xdr:row>33</xdr:row>
      <xdr:rowOff>179917</xdr:rowOff>
    </xdr:from>
    <xdr:to>
      <xdr:col>25</xdr:col>
      <xdr:colOff>334433</xdr:colOff>
      <xdr:row>49</xdr:row>
      <xdr:rowOff>103717</xdr:rowOff>
    </xdr:to>
    <xdr:pic>
      <xdr:nvPicPr>
        <xdr:cNvPr id="18" name="Picture 17">
          <a:extLst>
            <a:ext uri="{FF2B5EF4-FFF2-40B4-BE49-F238E27FC236}">
              <a16:creationId xmlns:a16="http://schemas.microsoft.com/office/drawing/2014/main" id="{E59EF358-4726-4147-BCB9-9BA4DB9B1D4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673667" y="11176000"/>
          <a:ext cx="4430183" cy="297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53</xdr:row>
      <xdr:rowOff>0</xdr:rowOff>
    </xdr:from>
    <xdr:to>
      <xdr:col>8</xdr:col>
      <xdr:colOff>371475</xdr:colOff>
      <xdr:row>70</xdr:row>
      <xdr:rowOff>19050</xdr:rowOff>
    </xdr:to>
    <xdr:pic>
      <xdr:nvPicPr>
        <xdr:cNvPr id="20" name="Picture 19">
          <a:extLst>
            <a:ext uri="{FF2B5EF4-FFF2-40B4-BE49-F238E27FC236}">
              <a16:creationId xmlns:a16="http://schemas.microsoft.com/office/drawing/2014/main" id="{B19ED65E-C2DE-4504-9092-6F26B95B535F}"/>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14806083"/>
          <a:ext cx="7557558" cy="3257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D679F-B8FF-4438-B616-CB581DDA0A9D}">
  <dimension ref="A2:Z136"/>
  <sheetViews>
    <sheetView topLeftCell="A49" zoomScale="90" zoomScaleNormal="90" workbookViewId="0">
      <selection activeCell="L15" sqref="L15"/>
    </sheetView>
  </sheetViews>
  <sheetFormatPr defaultRowHeight="15" x14ac:dyDescent="0.25"/>
  <cols>
    <col min="1" max="1" width="16" customWidth="1"/>
    <col min="2" max="2" width="11.7109375" customWidth="1"/>
    <col min="3" max="3" width="14" customWidth="1"/>
    <col min="4" max="4" width="9.140625" customWidth="1"/>
    <col min="5" max="5" width="21.7109375" bestFit="1" customWidth="1"/>
    <col min="7" max="7" width="14.5703125" customWidth="1"/>
    <col min="8" max="8" width="11.28515625" customWidth="1"/>
    <col min="9" max="9" width="11.42578125" customWidth="1"/>
  </cols>
  <sheetData>
    <row r="2" spans="1:26" x14ac:dyDescent="0.25">
      <c r="A2" t="s">
        <v>151</v>
      </c>
    </row>
    <row r="4" spans="1:26" x14ac:dyDescent="0.25">
      <c r="A4" s="96" t="s">
        <v>160</v>
      </c>
      <c r="B4" s="96"/>
      <c r="C4" s="96"/>
      <c r="D4" s="96"/>
      <c r="E4" s="96"/>
      <c r="F4" s="96"/>
      <c r="G4" s="96"/>
      <c r="H4" s="96"/>
      <c r="I4" s="96"/>
      <c r="J4" s="96"/>
      <c r="K4" s="96"/>
      <c r="L4" s="96"/>
      <c r="M4" s="96"/>
      <c r="N4" s="96"/>
      <c r="O4" s="96"/>
      <c r="P4" s="96"/>
      <c r="Q4" s="96"/>
      <c r="R4" s="96"/>
      <c r="S4" s="96"/>
      <c r="T4" s="96"/>
      <c r="U4" s="96"/>
      <c r="V4" s="96"/>
      <c r="W4" s="96"/>
      <c r="X4" s="96"/>
      <c r="Y4" s="96"/>
      <c r="Z4" s="96"/>
    </row>
    <row r="5" spans="1:26" ht="177" customHeight="1" x14ac:dyDescent="0.25">
      <c r="A5" s="96"/>
      <c r="B5" s="96"/>
      <c r="C5" s="96"/>
      <c r="D5" s="96"/>
      <c r="E5" s="96"/>
      <c r="F5" s="96"/>
      <c r="G5" s="96"/>
      <c r="H5" s="96"/>
      <c r="I5" s="96"/>
      <c r="J5" s="96"/>
      <c r="K5" s="96"/>
      <c r="L5" s="96"/>
      <c r="M5" s="96"/>
      <c r="N5" s="96"/>
      <c r="O5" s="96"/>
      <c r="P5" s="96"/>
      <c r="Q5" s="96"/>
      <c r="R5" s="96"/>
      <c r="S5" s="96"/>
      <c r="T5" s="96"/>
      <c r="U5" s="96"/>
      <c r="V5" s="96"/>
      <c r="W5" s="96"/>
      <c r="X5" s="96"/>
      <c r="Y5" s="96"/>
      <c r="Z5" s="96"/>
    </row>
    <row r="6" spans="1:26" ht="28.5" customHeight="1" x14ac:dyDescent="0.25">
      <c r="A6" s="87" t="s">
        <v>161</v>
      </c>
      <c r="B6" s="86"/>
      <c r="C6" s="86"/>
      <c r="D6" s="86"/>
      <c r="E6" s="86"/>
      <c r="F6" s="86"/>
      <c r="G6" s="86"/>
      <c r="H6" s="86"/>
      <c r="I6" s="86"/>
      <c r="J6" s="86"/>
      <c r="K6" s="86"/>
      <c r="L6" s="86"/>
      <c r="M6" s="86"/>
      <c r="N6" s="86"/>
      <c r="O6" s="86"/>
      <c r="P6" s="86"/>
      <c r="Q6" s="86"/>
      <c r="R6" s="86"/>
      <c r="S6" s="86"/>
      <c r="T6" s="86"/>
      <c r="U6" s="86"/>
      <c r="V6" s="86"/>
      <c r="W6" s="86"/>
      <c r="X6" s="86"/>
      <c r="Y6" s="86"/>
      <c r="Z6" s="86"/>
    </row>
    <row r="7" spans="1:26" x14ac:dyDescent="0.25">
      <c r="A7" s="54"/>
      <c r="B7" s="70" t="s">
        <v>0</v>
      </c>
      <c r="C7" s="55" t="s">
        <v>1</v>
      </c>
      <c r="D7" s="56" t="s">
        <v>2</v>
      </c>
      <c r="E7" s="56" t="s">
        <v>3</v>
      </c>
      <c r="F7" s="56" t="s">
        <v>4</v>
      </c>
    </row>
    <row r="8" spans="1:26" ht="30" x14ac:dyDescent="0.25">
      <c r="A8" s="60" t="s">
        <v>5</v>
      </c>
      <c r="B8" s="6">
        <v>2406</v>
      </c>
      <c r="C8" s="6">
        <v>4324</v>
      </c>
      <c r="D8" s="6">
        <v>1888</v>
      </c>
      <c r="E8" s="6">
        <v>624</v>
      </c>
      <c r="F8" s="52">
        <v>9243</v>
      </c>
    </row>
    <row r="9" spans="1:26" ht="63.75" customHeight="1" x14ac:dyDescent="0.25">
      <c r="A9" s="60" t="s">
        <v>6</v>
      </c>
      <c r="B9" s="53">
        <f>B8/F8</f>
        <v>0.26030509574813371</v>
      </c>
      <c r="C9" s="53">
        <f>C8/F8</f>
        <v>0.46781348047170834</v>
      </c>
      <c r="D9" s="53">
        <f>D8/F8</f>
        <v>0.2042626852753435</v>
      </c>
      <c r="E9" s="53">
        <f>E8/F8</f>
        <v>6.7510548523206745E-2</v>
      </c>
      <c r="F9" s="12">
        <f>F8/F8</f>
        <v>1</v>
      </c>
    </row>
    <row r="11" spans="1:26" x14ac:dyDescent="0.25">
      <c r="A11" t="s">
        <v>162</v>
      </c>
    </row>
    <row r="13" spans="1:26" x14ac:dyDescent="0.25">
      <c r="A13" s="54"/>
      <c r="B13" s="70" t="s">
        <v>0</v>
      </c>
      <c r="C13" s="55" t="s">
        <v>1</v>
      </c>
      <c r="D13" s="56" t="s">
        <v>2</v>
      </c>
      <c r="E13" s="56" t="s">
        <v>3</v>
      </c>
      <c r="F13" s="56" t="s">
        <v>4</v>
      </c>
    </row>
    <row r="14" spans="1:26" ht="48.75" customHeight="1" x14ac:dyDescent="0.25">
      <c r="A14" s="60" t="s">
        <v>6</v>
      </c>
      <c r="B14" s="12">
        <v>0.26</v>
      </c>
      <c r="C14" s="12">
        <v>0.47</v>
      </c>
      <c r="D14" s="12">
        <v>0.2</v>
      </c>
      <c r="E14" s="12">
        <v>7.0000000000000007E-2</v>
      </c>
      <c r="F14" s="66">
        <v>1</v>
      </c>
    </row>
    <row r="15" spans="1:26" ht="112.5" customHeight="1" x14ac:dyDescent="0.25">
      <c r="A15" s="60" t="s">
        <v>7</v>
      </c>
      <c r="B15" s="67">
        <f>B14*3860</f>
        <v>1003.6</v>
      </c>
      <c r="C15" s="67">
        <f t="shared" ref="C15:E15" si="0">C14*3860</f>
        <v>1814.1999999999998</v>
      </c>
      <c r="D15" s="67">
        <f t="shared" si="0"/>
        <v>772</v>
      </c>
      <c r="E15" s="67">
        <f t="shared" si="0"/>
        <v>270.20000000000005</v>
      </c>
      <c r="F15" s="4">
        <f>SUM(B15:E15)</f>
        <v>3860</v>
      </c>
    </row>
    <row r="17" spans="1:1" x14ac:dyDescent="0.25">
      <c r="A17" t="s">
        <v>163</v>
      </c>
    </row>
    <row r="33" spans="1:4" x14ac:dyDescent="0.25">
      <c r="A33" t="s">
        <v>8</v>
      </c>
    </row>
    <row r="35" spans="1:4" x14ac:dyDescent="0.25">
      <c r="A35" s="94"/>
      <c r="B35" s="94"/>
      <c r="C35" s="79"/>
      <c r="D35" s="80"/>
    </row>
    <row r="36" spans="1:4" x14ac:dyDescent="0.25">
      <c r="A36" s="81"/>
      <c r="B36" s="81"/>
      <c r="C36" s="82"/>
      <c r="D36" s="83"/>
    </row>
    <row r="37" spans="1:4" x14ac:dyDescent="0.25">
      <c r="A37" s="81"/>
      <c r="B37" s="81"/>
      <c r="C37" s="82"/>
      <c r="D37" s="83"/>
    </row>
    <row r="38" spans="1:4" x14ac:dyDescent="0.25">
      <c r="A38" s="81"/>
      <c r="B38" s="81"/>
      <c r="C38" s="82"/>
      <c r="D38" s="83"/>
    </row>
    <row r="39" spans="1:4" x14ac:dyDescent="0.25">
      <c r="A39" s="81"/>
      <c r="B39" s="81"/>
      <c r="C39" s="82"/>
      <c r="D39" s="83"/>
    </row>
    <row r="40" spans="1:4" x14ac:dyDescent="0.25">
      <c r="A40" s="81"/>
      <c r="B40" s="81"/>
      <c r="C40" s="82"/>
      <c r="D40" s="83"/>
    </row>
    <row r="41" spans="1:4" x14ac:dyDescent="0.25">
      <c r="A41" s="81"/>
      <c r="B41" s="81"/>
      <c r="C41" s="82"/>
      <c r="D41" s="83"/>
    </row>
    <row r="42" spans="1:4" x14ac:dyDescent="0.25">
      <c r="A42" s="81"/>
      <c r="B42" s="81"/>
      <c r="C42" s="82"/>
      <c r="D42" s="83"/>
    </row>
    <row r="43" spans="1:4" x14ac:dyDescent="0.25">
      <c r="A43" s="81"/>
      <c r="B43" s="81"/>
      <c r="C43" s="82"/>
      <c r="D43" s="83"/>
    </row>
    <row r="44" spans="1:4" x14ac:dyDescent="0.25">
      <c r="A44" s="81"/>
      <c r="B44" s="81"/>
      <c r="C44" s="82"/>
      <c r="D44" s="83"/>
    </row>
    <row r="45" spans="1:4" x14ac:dyDescent="0.25">
      <c r="A45" s="81"/>
      <c r="B45" s="81"/>
      <c r="C45" s="82"/>
      <c r="D45" s="83"/>
    </row>
    <row r="46" spans="1:4" x14ac:dyDescent="0.25">
      <c r="A46" s="81"/>
      <c r="B46" s="81"/>
      <c r="C46" s="82"/>
      <c r="D46" s="83"/>
    </row>
    <row r="47" spans="1:4" x14ac:dyDescent="0.25">
      <c r="A47" s="81"/>
      <c r="B47" s="81"/>
      <c r="C47" s="82"/>
      <c r="D47" s="83"/>
    </row>
    <row r="48" spans="1:4" x14ac:dyDescent="0.25">
      <c r="A48" s="95"/>
      <c r="B48" s="95"/>
      <c r="C48" s="84"/>
      <c r="D48" s="85"/>
    </row>
    <row r="52" spans="1:1" x14ac:dyDescent="0.25">
      <c r="A52" t="s">
        <v>9</v>
      </c>
    </row>
    <row r="72" spans="1:1" x14ac:dyDescent="0.25">
      <c r="A72" t="s">
        <v>10</v>
      </c>
    </row>
    <row r="74" spans="1:1" x14ac:dyDescent="0.25">
      <c r="A74" t="s">
        <v>159</v>
      </c>
    </row>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sheetData>
  <mergeCells count="3">
    <mergeCell ref="A35:B35"/>
    <mergeCell ref="A48:B48"/>
    <mergeCell ref="A4:Z5"/>
  </mergeCells>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08383-1000-4888-A2B4-202F9CF7DCFE}">
  <dimension ref="A1:M56"/>
  <sheetViews>
    <sheetView topLeftCell="D1" zoomScale="90" zoomScaleNormal="90" workbookViewId="0">
      <selection activeCell="L2" sqref="E1:L1048576"/>
    </sheetView>
  </sheetViews>
  <sheetFormatPr defaultRowHeight="15" x14ac:dyDescent="0.25"/>
  <cols>
    <col min="1" max="2" width="0" hidden="1" customWidth="1"/>
    <col min="3" max="3" width="5.5703125" hidden="1" customWidth="1"/>
    <col min="4" max="4" width="21.140625" customWidth="1"/>
    <col min="5" max="5" width="43.140625" bestFit="1" customWidth="1"/>
    <col min="6" max="6" width="17.7109375" hidden="1" customWidth="1"/>
    <col min="7" max="7" width="17.7109375" style="22" hidden="1" customWidth="1"/>
    <col min="8" max="8" width="17.7109375" style="5" hidden="1" customWidth="1"/>
    <col min="9" max="10" width="17.7109375" hidden="1" customWidth="1"/>
    <col min="11" max="11" width="17.7109375" style="5" hidden="1" customWidth="1"/>
    <col min="12" max="12" width="17.7109375" style="28" customWidth="1"/>
  </cols>
  <sheetData>
    <row r="1" spans="1:12" x14ac:dyDescent="0.25">
      <c r="D1" s="117">
        <v>44835</v>
      </c>
      <c r="E1" s="118"/>
      <c r="F1" s="118"/>
      <c r="G1" s="118"/>
      <c r="H1" s="118"/>
      <c r="I1" s="118"/>
      <c r="J1" s="118"/>
      <c r="K1" s="118"/>
      <c r="L1" s="118"/>
    </row>
    <row r="2" spans="1:12" ht="25.5" x14ac:dyDescent="0.25">
      <c r="A2" s="116" t="s">
        <v>91</v>
      </c>
      <c r="B2" s="116"/>
      <c r="C2" s="116"/>
      <c r="D2" s="71" t="s">
        <v>34</v>
      </c>
      <c r="E2" s="71" t="s">
        <v>35</v>
      </c>
      <c r="F2" s="19" t="s">
        <v>36</v>
      </c>
      <c r="G2" s="23" t="s">
        <v>92</v>
      </c>
      <c r="H2" s="24" t="s">
        <v>93</v>
      </c>
      <c r="I2" s="17" t="s">
        <v>94</v>
      </c>
      <c r="J2" s="17" t="s">
        <v>95</v>
      </c>
      <c r="K2" s="33" t="s">
        <v>96</v>
      </c>
      <c r="L2" s="21" t="s">
        <v>97</v>
      </c>
    </row>
    <row r="3" spans="1:12" x14ac:dyDescent="0.25">
      <c r="A3" s="7" t="s">
        <v>98</v>
      </c>
      <c r="B3" s="8"/>
      <c r="C3" s="9" t="s">
        <v>99</v>
      </c>
      <c r="D3" s="111" t="s">
        <v>0</v>
      </c>
      <c r="E3" s="10" t="s">
        <v>51</v>
      </c>
      <c r="F3" s="11">
        <v>259688.09</v>
      </c>
      <c r="G3" s="34">
        <f t="shared" ref="G3:G21" si="0">F3/F$22</f>
        <v>1.3705840512895672E-2</v>
      </c>
      <c r="H3" s="35">
        <f t="shared" ref="H3:H21" si="1">H$22*G3</f>
        <v>0.55508654077227471</v>
      </c>
      <c r="I3" s="11">
        <v>15</v>
      </c>
      <c r="J3" s="34">
        <f t="shared" ref="J3:J21" si="2">I3/$I$22</f>
        <v>1.3574660633484163E-2</v>
      </c>
      <c r="K3" s="35">
        <f t="shared" ref="K3:K21" si="3">K$22*J3</f>
        <v>0.54977375565610864</v>
      </c>
      <c r="L3" s="36">
        <f t="shared" ref="L3:L21" si="4">H3+K3</f>
        <v>1.1048602964283833</v>
      </c>
    </row>
    <row r="4" spans="1:12" x14ac:dyDescent="0.25">
      <c r="A4" s="7" t="s">
        <v>98</v>
      </c>
      <c r="B4" s="8"/>
      <c r="C4" s="9" t="s">
        <v>100</v>
      </c>
      <c r="D4" s="112"/>
      <c r="E4" s="10" t="s">
        <v>53</v>
      </c>
      <c r="F4" s="11">
        <v>170332.23</v>
      </c>
      <c r="G4" s="34">
        <f t="shared" si="0"/>
        <v>8.9898091921961614E-3</v>
      </c>
      <c r="H4" s="35">
        <f t="shared" si="1"/>
        <v>0.36408727228394455</v>
      </c>
      <c r="I4" s="11">
        <v>18</v>
      </c>
      <c r="J4" s="34">
        <f t="shared" si="2"/>
        <v>1.6289592760180997E-2</v>
      </c>
      <c r="K4" s="35">
        <f t="shared" si="3"/>
        <v>0.65972850678733042</v>
      </c>
      <c r="L4" s="36">
        <f t="shared" si="4"/>
        <v>1.023815779071275</v>
      </c>
    </row>
    <row r="5" spans="1:12" x14ac:dyDescent="0.25">
      <c r="A5" s="7" t="s">
        <v>98</v>
      </c>
      <c r="B5" s="8"/>
      <c r="C5" s="9" t="s">
        <v>101</v>
      </c>
      <c r="D5" s="112"/>
      <c r="E5" s="10" t="s">
        <v>43</v>
      </c>
      <c r="F5" s="11">
        <v>721770.96</v>
      </c>
      <c r="G5" s="34">
        <f t="shared" si="0"/>
        <v>3.8093690259725047E-2</v>
      </c>
      <c r="H5" s="35">
        <f t="shared" si="1"/>
        <v>1.5427944555188644</v>
      </c>
      <c r="I5" s="11">
        <v>54</v>
      </c>
      <c r="J5" s="34">
        <f t="shared" si="2"/>
        <v>4.8868778280542986E-2</v>
      </c>
      <c r="K5" s="35">
        <f t="shared" si="3"/>
        <v>1.979185520361991</v>
      </c>
      <c r="L5" s="36">
        <f t="shared" si="4"/>
        <v>3.5219799758808552</v>
      </c>
    </row>
    <row r="6" spans="1:12" x14ac:dyDescent="0.25">
      <c r="A6" s="7" t="s">
        <v>98</v>
      </c>
      <c r="B6" s="8"/>
      <c r="C6" s="9" t="s">
        <v>102</v>
      </c>
      <c r="D6" s="112"/>
      <c r="E6" s="10" t="s">
        <v>40</v>
      </c>
      <c r="F6" s="11">
        <v>2048785.91</v>
      </c>
      <c r="G6" s="34">
        <f t="shared" si="0"/>
        <v>0.10813100026084303</v>
      </c>
      <c r="H6" s="35">
        <f t="shared" si="1"/>
        <v>4.3793055105641425</v>
      </c>
      <c r="I6" s="11">
        <v>155</v>
      </c>
      <c r="J6" s="34">
        <f t="shared" si="2"/>
        <v>0.14027149321266968</v>
      </c>
      <c r="K6" s="35">
        <f t="shared" si="3"/>
        <v>5.6809954751131224</v>
      </c>
      <c r="L6" s="36">
        <f t="shared" si="4"/>
        <v>10.060300985677266</v>
      </c>
    </row>
    <row r="7" spans="1:12" x14ac:dyDescent="0.25">
      <c r="A7" s="7" t="s">
        <v>98</v>
      </c>
      <c r="B7" s="8"/>
      <c r="C7" s="9" t="s">
        <v>103</v>
      </c>
      <c r="D7" s="112"/>
      <c r="E7" s="10" t="s">
        <v>50</v>
      </c>
      <c r="F7" s="11">
        <v>258117.62</v>
      </c>
      <c r="G7" s="34">
        <f t="shared" si="0"/>
        <v>1.3622954111173178E-2</v>
      </c>
      <c r="H7" s="35">
        <f t="shared" si="1"/>
        <v>0.55172964150251369</v>
      </c>
      <c r="I7" s="11">
        <v>24</v>
      </c>
      <c r="J7" s="34">
        <f t="shared" si="2"/>
        <v>2.171945701357466E-2</v>
      </c>
      <c r="K7" s="35">
        <f t="shared" si="3"/>
        <v>0.87963800904977374</v>
      </c>
      <c r="L7" s="36">
        <f t="shared" si="4"/>
        <v>1.4313676505522874</v>
      </c>
    </row>
    <row r="8" spans="1:12" x14ac:dyDescent="0.25">
      <c r="A8" s="7" t="s">
        <v>98</v>
      </c>
      <c r="B8" s="8"/>
      <c r="C8" s="9" t="s">
        <v>104</v>
      </c>
      <c r="D8" s="112"/>
      <c r="E8" s="10" t="s">
        <v>42</v>
      </c>
      <c r="F8" s="11">
        <v>802193.65</v>
      </c>
      <c r="G8" s="34">
        <f t="shared" si="0"/>
        <v>4.2338245960211934E-2</v>
      </c>
      <c r="H8" s="35">
        <f t="shared" si="1"/>
        <v>1.7146989613885832</v>
      </c>
      <c r="I8" s="11">
        <v>48</v>
      </c>
      <c r="J8" s="34">
        <f t="shared" si="2"/>
        <v>4.343891402714932E-2</v>
      </c>
      <c r="K8" s="35">
        <f t="shared" si="3"/>
        <v>1.7592760180995475</v>
      </c>
      <c r="L8" s="36">
        <f t="shared" si="4"/>
        <v>3.4739749794881307</v>
      </c>
    </row>
    <row r="9" spans="1:12" x14ac:dyDescent="0.25">
      <c r="A9" s="7" t="s">
        <v>98</v>
      </c>
      <c r="B9" s="8"/>
      <c r="C9" s="9" t="s">
        <v>105</v>
      </c>
      <c r="D9" s="112"/>
      <c r="E9" s="10" t="s">
        <v>44</v>
      </c>
      <c r="F9" s="11">
        <v>605497.05000000005</v>
      </c>
      <c r="G9" s="34">
        <f t="shared" si="0"/>
        <v>3.1956975763997565E-2</v>
      </c>
      <c r="H9" s="35">
        <f t="shared" si="1"/>
        <v>1.2942575184419014</v>
      </c>
      <c r="I9" s="11">
        <v>19</v>
      </c>
      <c r="J9" s="34">
        <f t="shared" si="2"/>
        <v>1.7194570135746608E-2</v>
      </c>
      <c r="K9" s="35">
        <f t="shared" si="3"/>
        <v>0.69638009049773764</v>
      </c>
      <c r="L9" s="36">
        <f t="shared" si="4"/>
        <v>1.9906376089396391</v>
      </c>
    </row>
    <row r="10" spans="1:12" x14ac:dyDescent="0.25">
      <c r="A10" s="7" t="s">
        <v>98</v>
      </c>
      <c r="B10" s="8"/>
      <c r="C10" s="9" t="s">
        <v>106</v>
      </c>
      <c r="D10" s="112"/>
      <c r="E10" s="10" t="s">
        <v>41</v>
      </c>
      <c r="F10" s="11">
        <v>1226071.07</v>
      </c>
      <c r="G10" s="34">
        <f t="shared" si="0"/>
        <v>6.470968515689475E-2</v>
      </c>
      <c r="H10" s="35">
        <f t="shared" si="1"/>
        <v>2.6207422488542376</v>
      </c>
      <c r="I10" s="11">
        <v>38</v>
      </c>
      <c r="J10" s="34">
        <f t="shared" si="2"/>
        <v>3.4389140271493215E-2</v>
      </c>
      <c r="K10" s="35">
        <f t="shared" si="3"/>
        <v>1.3927601809954753</v>
      </c>
      <c r="L10" s="36">
        <f t="shared" si="4"/>
        <v>4.0135024298497131</v>
      </c>
    </row>
    <row r="11" spans="1:12" x14ac:dyDescent="0.25">
      <c r="A11" s="7" t="s">
        <v>98</v>
      </c>
      <c r="B11" s="8"/>
      <c r="C11" s="9" t="s">
        <v>107</v>
      </c>
      <c r="D11" s="112"/>
      <c r="E11" s="10" t="s">
        <v>46</v>
      </c>
      <c r="F11" s="11">
        <v>583504.73</v>
      </c>
      <c r="G11" s="34">
        <f t="shared" si="0"/>
        <v>3.0796263193665335E-2</v>
      </c>
      <c r="H11" s="35">
        <f t="shared" si="1"/>
        <v>1.247248659343446</v>
      </c>
      <c r="I11" s="11">
        <v>59</v>
      </c>
      <c r="J11" s="34">
        <f t="shared" si="2"/>
        <v>5.3393665158371038E-2</v>
      </c>
      <c r="K11" s="35">
        <f t="shared" si="3"/>
        <v>2.162443438914027</v>
      </c>
      <c r="L11" s="36">
        <f t="shared" si="4"/>
        <v>3.409692098257473</v>
      </c>
    </row>
    <row r="12" spans="1:12" x14ac:dyDescent="0.25">
      <c r="A12" s="7" t="s">
        <v>98</v>
      </c>
      <c r="B12" s="8"/>
      <c r="C12" s="9" t="s">
        <v>108</v>
      </c>
      <c r="D12" s="112"/>
      <c r="E12" s="10" t="s">
        <v>37</v>
      </c>
      <c r="F12" s="11">
        <v>4633242</v>
      </c>
      <c r="G12" s="34">
        <f t="shared" si="0"/>
        <v>0.24453364769115818</v>
      </c>
      <c r="H12" s="35">
        <f t="shared" si="1"/>
        <v>9.903612731491906</v>
      </c>
      <c r="I12" s="11">
        <v>151</v>
      </c>
      <c r="J12" s="34">
        <f t="shared" si="2"/>
        <v>0.13665158371040723</v>
      </c>
      <c r="K12" s="35">
        <f t="shared" si="3"/>
        <v>5.5343891402714931</v>
      </c>
      <c r="L12" s="36">
        <f t="shared" si="4"/>
        <v>15.438001871763399</v>
      </c>
    </row>
    <row r="13" spans="1:12" x14ac:dyDescent="0.25">
      <c r="A13" s="7" t="s">
        <v>98</v>
      </c>
      <c r="B13" s="8"/>
      <c r="C13" s="9" t="s">
        <v>109</v>
      </c>
      <c r="D13" s="112"/>
      <c r="E13" s="10" t="s">
        <v>52</v>
      </c>
      <c r="F13" s="11">
        <v>304285.84999999998</v>
      </c>
      <c r="G13" s="34">
        <f t="shared" si="0"/>
        <v>1.6059624954039654E-2</v>
      </c>
      <c r="H13" s="35">
        <f t="shared" si="1"/>
        <v>0.65041481063860596</v>
      </c>
      <c r="I13" s="11">
        <v>32</v>
      </c>
      <c r="J13" s="34">
        <f t="shared" si="2"/>
        <v>2.8959276018099549E-2</v>
      </c>
      <c r="K13" s="35">
        <f t="shared" si="3"/>
        <v>1.1728506787330317</v>
      </c>
      <c r="L13" s="36">
        <f t="shared" si="4"/>
        <v>1.8232654893716376</v>
      </c>
    </row>
    <row r="14" spans="1:12" x14ac:dyDescent="0.25">
      <c r="A14" s="7" t="s">
        <v>98</v>
      </c>
      <c r="B14" s="8"/>
      <c r="C14" s="9" t="s">
        <v>110</v>
      </c>
      <c r="D14" s="112"/>
      <c r="E14" s="10" t="s">
        <v>47</v>
      </c>
      <c r="F14" s="11">
        <v>460916.53</v>
      </c>
      <c r="G14" s="34">
        <f t="shared" si="0"/>
        <v>2.432629255325993E-2</v>
      </c>
      <c r="H14" s="35">
        <f t="shared" si="1"/>
        <v>0.98521484840702722</v>
      </c>
      <c r="I14" s="11">
        <v>37</v>
      </c>
      <c r="J14" s="34">
        <f t="shared" si="2"/>
        <v>3.3484162895927601E-2</v>
      </c>
      <c r="K14" s="35">
        <f t="shared" si="3"/>
        <v>1.3561085972850679</v>
      </c>
      <c r="L14" s="36">
        <f t="shared" si="4"/>
        <v>2.3413234456920953</v>
      </c>
    </row>
    <row r="15" spans="1:12" x14ac:dyDescent="0.25">
      <c r="A15" s="7" t="s">
        <v>98</v>
      </c>
      <c r="B15" s="8"/>
      <c r="C15" s="9" t="s">
        <v>111</v>
      </c>
      <c r="D15" s="112"/>
      <c r="E15" s="10" t="s">
        <v>45</v>
      </c>
      <c r="F15" s="11">
        <v>577057.31000000006</v>
      </c>
      <c r="G15" s="34">
        <f t="shared" si="0"/>
        <v>3.0455980702313295E-2</v>
      </c>
      <c r="H15" s="35">
        <f t="shared" si="1"/>
        <v>1.2334672184436883</v>
      </c>
      <c r="I15" s="11">
        <v>115</v>
      </c>
      <c r="J15" s="34">
        <f t="shared" si="2"/>
        <v>0.10407239819004525</v>
      </c>
      <c r="K15" s="35">
        <f t="shared" si="3"/>
        <v>4.2149321266968327</v>
      </c>
      <c r="L15" s="36">
        <f t="shared" si="4"/>
        <v>5.4483993451405208</v>
      </c>
    </row>
    <row r="16" spans="1:12" x14ac:dyDescent="0.25">
      <c r="A16" s="7" t="s">
        <v>98</v>
      </c>
      <c r="B16" s="8"/>
      <c r="C16" s="9" t="s">
        <v>112</v>
      </c>
      <c r="D16" s="112"/>
      <c r="E16" s="10" t="s">
        <v>55</v>
      </c>
      <c r="F16" s="11">
        <v>28226.28</v>
      </c>
      <c r="G16" s="34">
        <f t="shared" si="0"/>
        <v>1.4897290513105044E-3</v>
      </c>
      <c r="H16" s="35">
        <f t="shared" si="1"/>
        <v>6.0334026578075427E-2</v>
      </c>
      <c r="I16" s="11">
        <v>12</v>
      </c>
      <c r="J16" s="34">
        <f t="shared" si="2"/>
        <v>1.085972850678733E-2</v>
      </c>
      <c r="K16" s="35">
        <f t="shared" si="3"/>
        <v>0.43981900452488687</v>
      </c>
      <c r="L16" s="36">
        <f t="shared" si="4"/>
        <v>0.50015303110296228</v>
      </c>
    </row>
    <row r="17" spans="1:13" x14ac:dyDescent="0.25">
      <c r="A17" s="7" t="s">
        <v>98</v>
      </c>
      <c r="B17" s="8"/>
      <c r="C17" s="9" t="s">
        <v>113</v>
      </c>
      <c r="D17" s="112"/>
      <c r="E17" s="10" t="s">
        <v>49</v>
      </c>
      <c r="F17" s="11">
        <v>411890.8</v>
      </c>
      <c r="G17" s="34">
        <f t="shared" si="0"/>
        <v>2.1738808327825158E-2</v>
      </c>
      <c r="H17" s="35">
        <f t="shared" si="1"/>
        <v>0.88042173727691886</v>
      </c>
      <c r="I17" s="11">
        <v>58</v>
      </c>
      <c r="J17" s="34">
        <f t="shared" si="2"/>
        <v>5.2488687782805431E-2</v>
      </c>
      <c r="K17" s="35">
        <f t="shared" si="3"/>
        <v>2.1257918552036199</v>
      </c>
      <c r="L17" s="36">
        <f t="shared" si="4"/>
        <v>3.0062135924805387</v>
      </c>
    </row>
    <row r="18" spans="1:13" x14ac:dyDescent="0.25">
      <c r="A18" s="7" t="s">
        <v>98</v>
      </c>
      <c r="B18" s="8"/>
      <c r="C18" s="9" t="s">
        <v>114</v>
      </c>
      <c r="D18" s="112"/>
      <c r="E18" s="10" t="s">
        <v>38</v>
      </c>
      <c r="F18" s="11">
        <v>3662708.07</v>
      </c>
      <c r="G18" s="34">
        <f t="shared" si="0"/>
        <v>0.19331072384842879</v>
      </c>
      <c r="H18" s="35">
        <f t="shared" si="1"/>
        <v>7.8290843158613663</v>
      </c>
      <c r="I18" s="11">
        <v>101</v>
      </c>
      <c r="J18" s="34">
        <f t="shared" si="2"/>
        <v>9.1402714932126691E-2</v>
      </c>
      <c r="K18" s="35">
        <f t="shared" si="3"/>
        <v>3.7018099547511309</v>
      </c>
      <c r="L18" s="36">
        <f t="shared" si="4"/>
        <v>11.530894270612498</v>
      </c>
    </row>
    <row r="19" spans="1:13" x14ac:dyDescent="0.25">
      <c r="A19" s="7" t="s">
        <v>98</v>
      </c>
      <c r="B19" s="8"/>
      <c r="C19" s="9" t="s">
        <v>115</v>
      </c>
      <c r="D19" s="112"/>
      <c r="E19" s="10" t="s">
        <v>48</v>
      </c>
      <c r="F19" s="11">
        <v>548002.25</v>
      </c>
      <c r="G19" s="34">
        <f t="shared" si="0"/>
        <v>2.8922510228358886E-2</v>
      </c>
      <c r="H19" s="35">
        <f t="shared" si="1"/>
        <v>1.1713616642485349</v>
      </c>
      <c r="I19" s="11">
        <v>56</v>
      </c>
      <c r="J19" s="34">
        <f t="shared" si="2"/>
        <v>5.0678733031674209E-2</v>
      </c>
      <c r="K19" s="35">
        <f t="shared" si="3"/>
        <v>2.0524886877828052</v>
      </c>
      <c r="L19" s="36">
        <f t="shared" si="4"/>
        <v>3.2238503520313402</v>
      </c>
    </row>
    <row r="20" spans="1:13" x14ac:dyDescent="0.25">
      <c r="A20" s="13" t="s">
        <v>98</v>
      </c>
      <c r="B20" s="8"/>
      <c r="C20" s="9" t="s">
        <v>116</v>
      </c>
      <c r="D20" s="112"/>
      <c r="E20" s="10" t="s">
        <v>54</v>
      </c>
      <c r="F20" s="11">
        <v>38940.85</v>
      </c>
      <c r="G20" s="34">
        <f t="shared" si="0"/>
        <v>2.055223555060201E-3</v>
      </c>
      <c r="H20" s="35">
        <f t="shared" si="1"/>
        <v>8.3236553979938149E-2</v>
      </c>
      <c r="I20" s="11">
        <v>21</v>
      </c>
      <c r="J20" s="34">
        <f t="shared" si="2"/>
        <v>1.9004524886877826E-2</v>
      </c>
      <c r="K20" s="35">
        <f t="shared" si="3"/>
        <v>0.76968325791855197</v>
      </c>
      <c r="L20" s="36">
        <f t="shared" si="4"/>
        <v>0.85291981189849009</v>
      </c>
    </row>
    <row r="21" spans="1:13" x14ac:dyDescent="0.25">
      <c r="A21" s="7" t="s">
        <v>98</v>
      </c>
      <c r="B21" s="8"/>
      <c r="C21" s="9" t="s">
        <v>117</v>
      </c>
      <c r="D21" s="112"/>
      <c r="E21" s="10" t="s">
        <v>39</v>
      </c>
      <c r="F21" s="11">
        <v>1606026.29</v>
      </c>
      <c r="G21" s="34">
        <f t="shared" si="0"/>
        <v>8.4762994676642792E-2</v>
      </c>
      <c r="H21" s="35">
        <f t="shared" si="1"/>
        <v>3.432901284404033</v>
      </c>
      <c r="I21" s="11">
        <v>92</v>
      </c>
      <c r="J21" s="34">
        <f t="shared" si="2"/>
        <v>8.3257918552036195E-2</v>
      </c>
      <c r="K21" s="35">
        <f t="shared" si="3"/>
        <v>3.3719457013574661</v>
      </c>
      <c r="L21" s="36">
        <f t="shared" si="4"/>
        <v>6.8048469857614986</v>
      </c>
    </row>
    <row r="22" spans="1:13" s="28" customFormat="1" x14ac:dyDescent="0.25">
      <c r="A22" s="25"/>
      <c r="B22" s="26"/>
      <c r="C22" s="27"/>
      <c r="D22" s="113"/>
      <c r="E22" s="14" t="s">
        <v>56</v>
      </c>
      <c r="F22" s="20">
        <v>18947257.539999999</v>
      </c>
      <c r="G22" s="37">
        <f t="shared" ref="G22" si="5">F22/F$22</f>
        <v>1</v>
      </c>
      <c r="H22" s="38">
        <f>L22/2</f>
        <v>40.5</v>
      </c>
      <c r="I22" s="18">
        <f>SUM(I3:I21)</f>
        <v>1105</v>
      </c>
      <c r="J22" s="39">
        <v>1</v>
      </c>
      <c r="K22" s="40">
        <f>L22/2</f>
        <v>40.5</v>
      </c>
      <c r="L22" s="41">
        <v>81</v>
      </c>
      <c r="M22" s="28" t="s">
        <v>118</v>
      </c>
    </row>
    <row r="23" spans="1:13" x14ac:dyDescent="0.25">
      <c r="A23" s="7" t="s">
        <v>98</v>
      </c>
      <c r="B23" s="8"/>
      <c r="C23" s="9" t="s">
        <v>119</v>
      </c>
      <c r="D23" s="111" t="s">
        <v>1</v>
      </c>
      <c r="E23" s="10" t="s">
        <v>57</v>
      </c>
      <c r="F23" s="11">
        <v>3457066.07</v>
      </c>
      <c r="G23" s="34">
        <f>F23/F$48</f>
        <v>0.2718003800990807</v>
      </c>
      <c r="H23" s="35">
        <f>H$48*G23</f>
        <v>22.151730978075076</v>
      </c>
      <c r="I23" s="11">
        <v>132</v>
      </c>
      <c r="J23" s="34">
        <f t="shared" ref="J23:J47" si="6">I23/$I$48</f>
        <v>6.3829787234042548E-2</v>
      </c>
      <c r="K23" s="35">
        <f t="shared" ref="K23:K47" si="7">$K$48*J23</f>
        <v>5.2021276595744679</v>
      </c>
      <c r="L23" s="36">
        <f>H23+K23</f>
        <v>27.353858637649545</v>
      </c>
    </row>
    <row r="24" spans="1:13" x14ac:dyDescent="0.25">
      <c r="A24" s="7" t="s">
        <v>98</v>
      </c>
      <c r="B24" s="8"/>
      <c r="C24" s="9" t="s">
        <v>120</v>
      </c>
      <c r="D24" s="112"/>
      <c r="E24" s="10" t="s">
        <v>64</v>
      </c>
      <c r="F24" s="11">
        <v>561423.46</v>
      </c>
      <c r="G24" s="34">
        <f t="shared" ref="G24:G48" si="8">F24/F$48</f>
        <v>4.4140061756048822E-2</v>
      </c>
      <c r="H24" s="35">
        <f t="shared" ref="H24:H47" si="9">H$48*G24</f>
        <v>3.5974150331179788</v>
      </c>
      <c r="I24" s="11">
        <v>130</v>
      </c>
      <c r="J24" s="34">
        <f t="shared" si="6"/>
        <v>6.286266924564797E-2</v>
      </c>
      <c r="K24" s="35">
        <f t="shared" si="7"/>
        <v>5.1233075435203093</v>
      </c>
      <c r="L24" s="36">
        <f t="shared" ref="L24:L47" si="10">H24+K24</f>
        <v>8.7207225766382876</v>
      </c>
    </row>
    <row r="25" spans="1:13" x14ac:dyDescent="0.25">
      <c r="A25" s="13" t="s">
        <v>98</v>
      </c>
      <c r="B25" s="8"/>
      <c r="C25" s="9" t="s">
        <v>121</v>
      </c>
      <c r="D25" s="112"/>
      <c r="E25" s="10" t="s">
        <v>63</v>
      </c>
      <c r="F25" s="11">
        <v>674489.92</v>
      </c>
      <c r="G25" s="34">
        <f t="shared" si="8"/>
        <v>5.3029538029337846E-2</v>
      </c>
      <c r="H25" s="35">
        <f t="shared" si="9"/>
        <v>4.3219073493910347</v>
      </c>
      <c r="I25" s="11">
        <v>132</v>
      </c>
      <c r="J25" s="34">
        <f t="shared" si="6"/>
        <v>6.3829787234042548E-2</v>
      </c>
      <c r="K25" s="35">
        <f t="shared" si="7"/>
        <v>5.2021276595744679</v>
      </c>
      <c r="L25" s="36">
        <f t="shared" si="10"/>
        <v>9.5240350089655017</v>
      </c>
    </row>
    <row r="26" spans="1:13" x14ac:dyDescent="0.25">
      <c r="A26" s="7" t="s">
        <v>98</v>
      </c>
      <c r="B26" s="8"/>
      <c r="C26" s="9" t="s">
        <v>122</v>
      </c>
      <c r="D26" s="112"/>
      <c r="E26" s="10" t="s">
        <v>59</v>
      </c>
      <c r="F26" s="11">
        <v>1266148.21</v>
      </c>
      <c r="G26" s="34">
        <f t="shared" si="8"/>
        <v>9.9546713245133506E-2</v>
      </c>
      <c r="H26" s="35">
        <f t="shared" si="9"/>
        <v>8.1130571294783813</v>
      </c>
      <c r="I26" s="11">
        <v>172</v>
      </c>
      <c r="J26" s="34">
        <f t="shared" si="6"/>
        <v>8.3172147001934232E-2</v>
      </c>
      <c r="K26" s="35">
        <f t="shared" si="7"/>
        <v>6.7785299806576402</v>
      </c>
      <c r="L26" s="36">
        <f t="shared" si="10"/>
        <v>14.891587110136022</v>
      </c>
    </row>
    <row r="27" spans="1:13" x14ac:dyDescent="0.25">
      <c r="A27" s="13" t="s">
        <v>98</v>
      </c>
      <c r="B27" s="8"/>
      <c r="C27" s="9" t="s">
        <v>123</v>
      </c>
      <c r="D27" s="112"/>
      <c r="E27" s="10" t="s">
        <v>62</v>
      </c>
      <c r="F27" s="11">
        <v>606103.56000000006</v>
      </c>
      <c r="G27" s="34">
        <f t="shared" si="8"/>
        <v>4.7652886769215252E-2</v>
      </c>
      <c r="H27" s="35">
        <f t="shared" si="9"/>
        <v>3.8837102716910432</v>
      </c>
      <c r="I27" s="11">
        <v>177</v>
      </c>
      <c r="J27" s="34">
        <f t="shared" si="6"/>
        <v>8.5589941972920691E-2</v>
      </c>
      <c r="K27" s="35">
        <f t="shared" si="7"/>
        <v>6.9755802707930368</v>
      </c>
      <c r="L27" s="36">
        <f t="shared" si="10"/>
        <v>10.85929054248408</v>
      </c>
    </row>
    <row r="28" spans="1:13" x14ac:dyDescent="0.25">
      <c r="A28" s="7" t="s">
        <v>98</v>
      </c>
      <c r="B28" s="8"/>
      <c r="C28" s="9" t="s">
        <v>124</v>
      </c>
      <c r="D28" s="112"/>
      <c r="E28" s="10" t="s">
        <v>61</v>
      </c>
      <c r="F28" s="11">
        <v>747414.22</v>
      </c>
      <c r="G28" s="34">
        <f t="shared" si="8"/>
        <v>5.8762969805624198E-2</v>
      </c>
      <c r="H28" s="35">
        <f t="shared" si="9"/>
        <v>4.7891820391583719</v>
      </c>
      <c r="I28" s="11">
        <v>142</v>
      </c>
      <c r="J28" s="34">
        <f t="shared" si="6"/>
        <v>6.866537717601548E-2</v>
      </c>
      <c r="K28" s="35">
        <f t="shared" si="7"/>
        <v>5.5962282398452619</v>
      </c>
      <c r="L28" s="36">
        <f t="shared" si="10"/>
        <v>10.385410279003633</v>
      </c>
    </row>
    <row r="29" spans="1:13" x14ac:dyDescent="0.25">
      <c r="A29" s="7" t="s">
        <v>98</v>
      </c>
      <c r="B29" s="8"/>
      <c r="C29" s="9" t="s">
        <v>125</v>
      </c>
      <c r="D29" s="112"/>
      <c r="E29" s="10" t="s">
        <v>66</v>
      </c>
      <c r="F29" s="11">
        <v>447025.98</v>
      </c>
      <c r="G29" s="34">
        <f t="shared" si="8"/>
        <v>3.5145938439690869E-2</v>
      </c>
      <c r="H29" s="35">
        <f t="shared" si="9"/>
        <v>2.8643939828348057</v>
      </c>
      <c r="I29" s="11">
        <v>158</v>
      </c>
      <c r="J29" s="34">
        <f t="shared" si="6"/>
        <v>7.6402321083172145E-2</v>
      </c>
      <c r="K29" s="35">
        <f t="shared" si="7"/>
        <v>6.2267891682785299</v>
      </c>
      <c r="L29" s="36">
        <f t="shared" si="10"/>
        <v>9.0911831511133361</v>
      </c>
    </row>
    <row r="30" spans="1:13" x14ac:dyDescent="0.25">
      <c r="A30" s="7" t="s">
        <v>98</v>
      </c>
      <c r="B30" s="8"/>
      <c r="C30" s="9" t="s">
        <v>126</v>
      </c>
      <c r="D30" s="112"/>
      <c r="E30" s="10" t="s">
        <v>68</v>
      </c>
      <c r="F30" s="11">
        <v>231313.61</v>
      </c>
      <c r="G30" s="34">
        <f t="shared" si="8"/>
        <v>1.8186267154590572E-2</v>
      </c>
      <c r="H30" s="35">
        <f t="shared" si="9"/>
        <v>1.4821807730991317</v>
      </c>
      <c r="I30" s="11">
        <v>48</v>
      </c>
      <c r="J30" s="34">
        <f t="shared" si="6"/>
        <v>2.321083172147002E-2</v>
      </c>
      <c r="K30" s="35">
        <f t="shared" si="7"/>
        <v>1.8916827852998066</v>
      </c>
      <c r="L30" s="36">
        <f t="shared" si="10"/>
        <v>3.3738635583989383</v>
      </c>
    </row>
    <row r="31" spans="1:13" x14ac:dyDescent="0.25">
      <c r="A31" s="13" t="s">
        <v>98</v>
      </c>
      <c r="B31" s="8"/>
      <c r="C31" s="9" t="s">
        <v>127</v>
      </c>
      <c r="D31" s="112"/>
      <c r="E31" s="10" t="s">
        <v>60</v>
      </c>
      <c r="F31" s="11">
        <v>799016.18</v>
      </c>
      <c r="G31" s="34">
        <f t="shared" si="8"/>
        <v>6.2820003156409301E-2</v>
      </c>
      <c r="H31" s="35">
        <f t="shared" si="9"/>
        <v>5.119830257247358</v>
      </c>
      <c r="I31" s="11">
        <v>175</v>
      </c>
      <c r="J31" s="34">
        <f t="shared" si="6"/>
        <v>8.4622823984526113E-2</v>
      </c>
      <c r="K31" s="35">
        <f t="shared" si="7"/>
        <v>6.8967601547388782</v>
      </c>
      <c r="L31" s="36">
        <f t="shared" si="10"/>
        <v>12.016590411986236</v>
      </c>
    </row>
    <row r="32" spans="1:13" x14ac:dyDescent="0.25">
      <c r="A32" s="7" t="s">
        <v>98</v>
      </c>
      <c r="B32" s="8"/>
      <c r="C32" s="9" t="s">
        <v>128</v>
      </c>
      <c r="D32" s="112"/>
      <c r="E32" s="10" t="s">
        <v>65</v>
      </c>
      <c r="F32" s="11">
        <v>452472.99</v>
      </c>
      <c r="G32" s="34">
        <f t="shared" si="8"/>
        <v>3.5574191576433344E-2</v>
      </c>
      <c r="H32" s="35">
        <f t="shared" si="9"/>
        <v>2.8992966134793177</v>
      </c>
      <c r="I32" s="11">
        <v>62</v>
      </c>
      <c r="J32" s="34">
        <f t="shared" si="6"/>
        <v>2.9980657640232108E-2</v>
      </c>
      <c r="K32" s="35">
        <f t="shared" si="7"/>
        <v>2.4434235976789167</v>
      </c>
      <c r="L32" s="36">
        <f t="shared" si="10"/>
        <v>5.3427202111582339</v>
      </c>
    </row>
    <row r="33" spans="1:13" x14ac:dyDescent="0.25">
      <c r="A33" s="7" t="s">
        <v>98</v>
      </c>
      <c r="B33" s="8"/>
      <c r="C33" s="9" t="s">
        <v>129</v>
      </c>
      <c r="D33" s="112"/>
      <c r="E33" s="10" t="s">
        <v>72</v>
      </c>
      <c r="F33" s="11">
        <v>129457.21</v>
      </c>
      <c r="G33" s="34">
        <f t="shared" si="8"/>
        <v>1.0178144753989765E-2</v>
      </c>
      <c r="H33" s="35">
        <f t="shared" si="9"/>
        <v>0.82951879745016588</v>
      </c>
      <c r="I33" s="11">
        <v>59</v>
      </c>
      <c r="J33" s="34">
        <f t="shared" si="6"/>
        <v>2.852998065764023E-2</v>
      </c>
      <c r="K33" s="35">
        <f t="shared" si="7"/>
        <v>2.3251934235976788</v>
      </c>
      <c r="L33" s="36">
        <f t="shared" si="10"/>
        <v>3.1547122210478449</v>
      </c>
    </row>
    <row r="34" spans="1:13" x14ac:dyDescent="0.25">
      <c r="A34" s="13" t="s">
        <v>98</v>
      </c>
      <c r="B34" s="8"/>
      <c r="C34" s="9" t="s">
        <v>130</v>
      </c>
      <c r="D34" s="112"/>
      <c r="E34" s="10" t="s">
        <v>70</v>
      </c>
      <c r="F34" s="11">
        <v>172873.09</v>
      </c>
      <c r="G34" s="34">
        <f t="shared" si="8"/>
        <v>1.3591574653041729E-2</v>
      </c>
      <c r="H34" s="35">
        <f t="shared" si="9"/>
        <v>1.1077133342229009</v>
      </c>
      <c r="I34" s="11">
        <v>71</v>
      </c>
      <c r="J34" s="34">
        <f t="shared" si="6"/>
        <v>3.433268858800774E-2</v>
      </c>
      <c r="K34" s="35">
        <f t="shared" si="7"/>
        <v>2.7981141199226309</v>
      </c>
      <c r="L34" s="36">
        <f t="shared" si="10"/>
        <v>3.9058274541455318</v>
      </c>
    </row>
    <row r="35" spans="1:13" x14ac:dyDescent="0.25">
      <c r="A35" s="13" t="s">
        <v>98</v>
      </c>
      <c r="B35" s="8"/>
      <c r="C35" s="9" t="s">
        <v>131</v>
      </c>
      <c r="D35" s="112"/>
      <c r="E35" s="10" t="s">
        <v>67</v>
      </c>
      <c r="F35" s="11">
        <v>386613.1</v>
      </c>
      <c r="G35" s="34">
        <f t="shared" si="8"/>
        <v>3.0396175659808518E-2</v>
      </c>
      <c r="H35" s="35">
        <f t="shared" si="9"/>
        <v>2.4772883162743944</v>
      </c>
      <c r="I35" s="11">
        <v>109</v>
      </c>
      <c r="J35" s="34">
        <f t="shared" si="6"/>
        <v>5.2707930367504832E-2</v>
      </c>
      <c r="K35" s="35">
        <f t="shared" si="7"/>
        <v>4.2956963249516438</v>
      </c>
      <c r="L35" s="36">
        <f t="shared" si="10"/>
        <v>6.7729846412260386</v>
      </c>
    </row>
    <row r="36" spans="1:13" x14ac:dyDescent="0.25">
      <c r="A36" s="13" t="s">
        <v>98</v>
      </c>
      <c r="B36" s="8"/>
      <c r="C36" s="9" t="s">
        <v>132</v>
      </c>
      <c r="D36" s="112"/>
      <c r="E36" s="10" t="s">
        <v>58</v>
      </c>
      <c r="F36" s="11">
        <v>2098715.5099999998</v>
      </c>
      <c r="G36" s="34">
        <f t="shared" si="8"/>
        <v>0.16500456218872203</v>
      </c>
      <c r="H36" s="35">
        <f t="shared" si="9"/>
        <v>13.447871818380845</v>
      </c>
      <c r="I36" s="11">
        <v>244</v>
      </c>
      <c r="J36" s="34">
        <f t="shared" si="6"/>
        <v>0.11798839458413926</v>
      </c>
      <c r="K36" s="35">
        <f t="shared" si="7"/>
        <v>9.6160541586073496</v>
      </c>
      <c r="L36" s="36">
        <f t="shared" si="10"/>
        <v>23.063925976988195</v>
      </c>
    </row>
    <row r="37" spans="1:13" x14ac:dyDescent="0.25">
      <c r="A37" s="13" t="s">
        <v>98</v>
      </c>
      <c r="B37" s="8"/>
      <c r="C37" s="9" t="s">
        <v>133</v>
      </c>
      <c r="D37" s="112"/>
      <c r="E37" s="10" t="s">
        <v>71</v>
      </c>
      <c r="F37" s="11">
        <v>206895.35999999999</v>
      </c>
      <c r="G37" s="34">
        <f t="shared" si="8"/>
        <v>1.6266463049905242E-2</v>
      </c>
      <c r="H37" s="35">
        <f t="shared" si="9"/>
        <v>1.3257167385672772</v>
      </c>
      <c r="I37" s="11">
        <v>42</v>
      </c>
      <c r="J37" s="34">
        <f t="shared" si="6"/>
        <v>2.0309477756286266E-2</v>
      </c>
      <c r="K37" s="35">
        <f t="shared" si="7"/>
        <v>1.6552224371373307</v>
      </c>
      <c r="L37" s="36">
        <f t="shared" si="10"/>
        <v>2.980939175704608</v>
      </c>
    </row>
    <row r="38" spans="1:13" x14ac:dyDescent="0.25">
      <c r="A38" s="7" t="s">
        <v>98</v>
      </c>
      <c r="B38" s="8"/>
      <c r="C38" s="9" t="s">
        <v>134</v>
      </c>
      <c r="D38" s="112"/>
      <c r="E38" s="10" t="s">
        <v>79</v>
      </c>
      <c r="F38" s="11">
        <v>9213.84</v>
      </c>
      <c r="G38" s="34">
        <f t="shared" si="8"/>
        <v>7.2440768080897966E-4</v>
      </c>
      <c r="H38" s="35">
        <f t="shared" si="9"/>
        <v>5.9039225985931844E-2</v>
      </c>
      <c r="I38" s="11">
        <v>19</v>
      </c>
      <c r="J38" s="34">
        <f t="shared" si="6"/>
        <v>9.1876208897485497E-3</v>
      </c>
      <c r="K38" s="35">
        <f t="shared" si="7"/>
        <v>0.74879110251450676</v>
      </c>
      <c r="L38" s="36">
        <f t="shared" si="10"/>
        <v>0.80783032850043857</v>
      </c>
    </row>
    <row r="39" spans="1:13" x14ac:dyDescent="0.25">
      <c r="A39" s="7" t="s">
        <v>98</v>
      </c>
      <c r="B39" s="8"/>
      <c r="C39" s="9" t="s">
        <v>135</v>
      </c>
      <c r="D39" s="112"/>
      <c r="E39" s="10" t="s">
        <v>75</v>
      </c>
      <c r="F39" s="11">
        <v>62959.72</v>
      </c>
      <c r="G39" s="34">
        <f t="shared" si="8"/>
        <v>4.949999647224472E-3</v>
      </c>
      <c r="H39" s="35">
        <f t="shared" si="9"/>
        <v>0.40342497124879445</v>
      </c>
      <c r="I39" s="11">
        <v>23</v>
      </c>
      <c r="J39" s="34">
        <f t="shared" si="6"/>
        <v>1.1121856866537718E-2</v>
      </c>
      <c r="K39" s="35">
        <f t="shared" si="7"/>
        <v>0.90643133462282399</v>
      </c>
      <c r="L39" s="36">
        <f t="shared" si="10"/>
        <v>1.3098563058716184</v>
      </c>
    </row>
    <row r="40" spans="1:13" x14ac:dyDescent="0.25">
      <c r="A40" s="7" t="s">
        <v>98</v>
      </c>
      <c r="B40" s="8"/>
      <c r="C40" s="9" t="s">
        <v>136</v>
      </c>
      <c r="D40" s="112"/>
      <c r="E40" s="10" t="s">
        <v>74</v>
      </c>
      <c r="F40" s="11">
        <v>78049.240000000005</v>
      </c>
      <c r="G40" s="34">
        <f t="shared" si="8"/>
        <v>6.1363632250292441E-3</v>
      </c>
      <c r="H40" s="35">
        <f t="shared" si="9"/>
        <v>0.50011360283988338</v>
      </c>
      <c r="I40" s="11">
        <v>41</v>
      </c>
      <c r="J40" s="34">
        <f t="shared" si="6"/>
        <v>1.9825918762088973E-2</v>
      </c>
      <c r="K40" s="35">
        <f t="shared" si="7"/>
        <v>1.6158123791102512</v>
      </c>
      <c r="L40" s="36">
        <f t="shared" si="10"/>
        <v>2.1159259819501344</v>
      </c>
    </row>
    <row r="41" spans="1:13" x14ac:dyDescent="0.25">
      <c r="A41" s="13" t="s">
        <v>98</v>
      </c>
      <c r="B41" s="8"/>
      <c r="C41" s="9" t="s">
        <v>137</v>
      </c>
      <c r="D41" s="112"/>
      <c r="E41" s="10" t="s">
        <v>69</v>
      </c>
      <c r="F41" s="11">
        <v>126763.17</v>
      </c>
      <c r="G41" s="34">
        <f t="shared" si="8"/>
        <v>9.9663347737419389E-3</v>
      </c>
      <c r="H41" s="35">
        <f t="shared" si="9"/>
        <v>0.81225628405996797</v>
      </c>
      <c r="I41" s="11">
        <v>17</v>
      </c>
      <c r="J41" s="34">
        <f t="shared" si="6"/>
        <v>8.2205029013539647E-3</v>
      </c>
      <c r="K41" s="35">
        <f t="shared" si="7"/>
        <v>0.66997098646034814</v>
      </c>
      <c r="L41" s="36">
        <f t="shared" si="10"/>
        <v>1.4822272705203161</v>
      </c>
    </row>
    <row r="42" spans="1:13" x14ac:dyDescent="0.25">
      <c r="A42" s="13" t="s">
        <v>98</v>
      </c>
      <c r="B42" s="8"/>
      <c r="C42" s="9" t="s">
        <v>138</v>
      </c>
      <c r="D42" s="112"/>
      <c r="E42" s="10" t="s">
        <v>77</v>
      </c>
      <c r="F42" s="11">
        <v>25010.94</v>
      </c>
      <c r="G42" s="34">
        <f t="shared" si="8"/>
        <v>1.9664023946858789E-3</v>
      </c>
      <c r="H42" s="35">
        <f t="shared" si="9"/>
        <v>0.16026179516689915</v>
      </c>
      <c r="I42" s="11">
        <v>11</v>
      </c>
      <c r="J42" s="34">
        <f t="shared" si="6"/>
        <v>5.3191489361702126E-3</v>
      </c>
      <c r="K42" s="35">
        <f t="shared" si="7"/>
        <v>0.43351063829787234</v>
      </c>
      <c r="L42" s="36">
        <f t="shared" si="10"/>
        <v>0.59377243346477149</v>
      </c>
    </row>
    <row r="43" spans="1:13" x14ac:dyDescent="0.25">
      <c r="A43" s="7" t="s">
        <v>98</v>
      </c>
      <c r="B43" s="8"/>
      <c r="C43" s="9" t="s">
        <v>139</v>
      </c>
      <c r="D43" s="112"/>
      <c r="E43" s="10" t="s">
        <v>78</v>
      </c>
      <c r="F43" s="11">
        <v>16714.02</v>
      </c>
      <c r="G43" s="34">
        <f t="shared" si="8"/>
        <v>1.3140845147294616E-3</v>
      </c>
      <c r="H43" s="35">
        <f t="shared" si="9"/>
        <v>0.10709788795045112</v>
      </c>
      <c r="I43" s="11">
        <v>16</v>
      </c>
      <c r="J43" s="34">
        <f t="shared" si="6"/>
        <v>7.7369439071566732E-3</v>
      </c>
      <c r="K43" s="35">
        <f t="shared" si="7"/>
        <v>0.63056092843326883</v>
      </c>
      <c r="L43" s="36">
        <f t="shared" si="10"/>
        <v>0.73765881638372</v>
      </c>
    </row>
    <row r="44" spans="1:13" x14ac:dyDescent="0.25">
      <c r="A44" s="7" t="s">
        <v>98</v>
      </c>
      <c r="B44" s="8"/>
      <c r="C44" s="9" t="s">
        <v>140</v>
      </c>
      <c r="D44" s="112"/>
      <c r="E44" s="10" t="s">
        <v>81</v>
      </c>
      <c r="F44" s="11">
        <v>15136.51</v>
      </c>
      <c r="G44" s="34">
        <f t="shared" si="8"/>
        <v>1.1900580110618295E-3</v>
      </c>
      <c r="H44" s="35">
        <f t="shared" si="9"/>
        <v>9.6989727901539105E-2</v>
      </c>
      <c r="I44" s="11">
        <v>10</v>
      </c>
      <c r="J44" s="34">
        <f t="shared" si="6"/>
        <v>4.8355899419729211E-3</v>
      </c>
      <c r="K44" s="35">
        <f t="shared" si="7"/>
        <v>0.39410058027079309</v>
      </c>
      <c r="L44" s="36">
        <f t="shared" si="10"/>
        <v>0.49109030817233218</v>
      </c>
    </row>
    <row r="45" spans="1:13" x14ac:dyDescent="0.25">
      <c r="A45" s="13" t="s">
        <v>98</v>
      </c>
      <c r="B45" s="8"/>
      <c r="C45" s="9" t="s">
        <v>141</v>
      </c>
      <c r="D45" s="112"/>
      <c r="E45" s="10" t="s">
        <v>80</v>
      </c>
      <c r="F45" s="11">
        <v>14447.58</v>
      </c>
      <c r="G45" s="34">
        <f t="shared" si="8"/>
        <v>1.1358931695256481E-3</v>
      </c>
      <c r="H45" s="35">
        <f t="shared" si="9"/>
        <v>9.2575293316340318E-2</v>
      </c>
      <c r="I45" s="11">
        <v>15</v>
      </c>
      <c r="J45" s="34">
        <f t="shared" si="6"/>
        <v>7.2533849129593807E-3</v>
      </c>
      <c r="K45" s="35">
        <f t="shared" si="7"/>
        <v>0.59115087040618952</v>
      </c>
      <c r="L45" s="36">
        <f t="shared" si="10"/>
        <v>0.68372616372252981</v>
      </c>
    </row>
    <row r="46" spans="1:13" x14ac:dyDescent="0.25">
      <c r="A46" s="15" t="s">
        <v>98</v>
      </c>
      <c r="B46" s="8"/>
      <c r="C46" s="9" t="s">
        <v>142</v>
      </c>
      <c r="D46" s="112"/>
      <c r="E46" s="10" t="s">
        <v>76</v>
      </c>
      <c r="F46" s="11">
        <v>18054.21</v>
      </c>
      <c r="G46" s="34">
        <f t="shared" si="8"/>
        <v>1.4194525187042847E-3</v>
      </c>
      <c r="H46" s="35">
        <f t="shared" si="9"/>
        <v>0.1156853802743992</v>
      </c>
      <c r="I46" s="11">
        <v>5</v>
      </c>
      <c r="J46" s="34">
        <f t="shared" si="6"/>
        <v>2.4177949709864605E-3</v>
      </c>
      <c r="K46" s="35">
        <f t="shared" si="7"/>
        <v>0.19705029013539654</v>
      </c>
      <c r="L46" s="36">
        <f t="shared" si="10"/>
        <v>0.31273567040979577</v>
      </c>
    </row>
    <row r="47" spans="1:13" x14ac:dyDescent="0.25">
      <c r="A47" s="15"/>
      <c r="B47" s="8"/>
      <c r="C47" s="9"/>
      <c r="D47" s="112"/>
      <c r="E47" s="10" t="s">
        <v>73</v>
      </c>
      <c r="F47" s="11">
        <v>115758.56</v>
      </c>
      <c r="G47" s="34">
        <f t="shared" si="8"/>
        <v>9.1011337274564258E-3</v>
      </c>
      <c r="H47" s="35">
        <f t="shared" si="9"/>
        <v>0.74174239878769865</v>
      </c>
      <c r="I47" s="11">
        <v>58</v>
      </c>
      <c r="J47" s="34">
        <f t="shared" si="6"/>
        <v>2.8046421663442941E-2</v>
      </c>
      <c r="K47" s="35">
        <f t="shared" si="7"/>
        <v>2.2857833655705999</v>
      </c>
      <c r="L47" s="36">
        <f t="shared" si="10"/>
        <v>3.0275257643582987</v>
      </c>
    </row>
    <row r="48" spans="1:13" s="28" customFormat="1" x14ac:dyDescent="0.25">
      <c r="A48" s="29"/>
      <c r="B48" s="26"/>
      <c r="C48" s="27"/>
      <c r="D48" s="113"/>
      <c r="E48" s="14" t="s">
        <v>82</v>
      </c>
      <c r="F48" s="20">
        <v>12719136.260000002</v>
      </c>
      <c r="G48" s="37">
        <f t="shared" si="8"/>
        <v>1</v>
      </c>
      <c r="H48" s="38">
        <f>L48/2</f>
        <v>81.5</v>
      </c>
      <c r="I48" s="18">
        <f>SUM(I23:I47)</f>
        <v>2068</v>
      </c>
      <c r="J48" s="39">
        <v>1</v>
      </c>
      <c r="K48" s="40">
        <f>L48/2</f>
        <v>81.5</v>
      </c>
      <c r="L48" s="41">
        <v>163</v>
      </c>
      <c r="M48" s="28" t="s">
        <v>118</v>
      </c>
    </row>
    <row r="49" spans="1:13" x14ac:dyDescent="0.25">
      <c r="A49" s="7" t="s">
        <v>98</v>
      </c>
      <c r="B49" s="8"/>
      <c r="C49" s="9" t="s">
        <v>143</v>
      </c>
      <c r="D49" s="111" t="s">
        <v>28</v>
      </c>
      <c r="E49" s="10" t="s">
        <v>84</v>
      </c>
      <c r="F49" s="11">
        <v>715513.74</v>
      </c>
      <c r="G49" s="34">
        <f>F49/F$52</f>
        <v>0.13804432598640165</v>
      </c>
      <c r="H49" s="35">
        <f>H$52*G49</f>
        <v>3.6581746386396436</v>
      </c>
      <c r="I49" s="11">
        <v>145</v>
      </c>
      <c r="J49" s="34">
        <f>I49/$I$52</f>
        <v>0.14009661835748793</v>
      </c>
      <c r="K49" s="35">
        <f>$K$52*J49</f>
        <v>3.7125603864734305</v>
      </c>
      <c r="L49" s="36">
        <f>H49+K49</f>
        <v>7.3707350251130741</v>
      </c>
    </row>
    <row r="50" spans="1:13" x14ac:dyDescent="0.25">
      <c r="A50" s="7" t="s">
        <v>98</v>
      </c>
      <c r="B50" s="8"/>
      <c r="C50" s="9" t="s">
        <v>144</v>
      </c>
      <c r="D50" s="112"/>
      <c r="E50" s="10" t="s">
        <v>83</v>
      </c>
      <c r="F50" s="11">
        <v>4455243.57</v>
      </c>
      <c r="G50" s="34">
        <f t="shared" ref="G50:G52" si="11">F50/F$52</f>
        <v>0.85955176168370984</v>
      </c>
      <c r="H50" s="35">
        <f t="shared" ref="H50:H51" si="12">H$52*G50</f>
        <v>22.778121684618309</v>
      </c>
      <c r="I50" s="11">
        <v>871</v>
      </c>
      <c r="J50" s="34">
        <f>I50/$I$52</f>
        <v>0.84154589371980681</v>
      </c>
      <c r="K50" s="35">
        <f>$K$52*J50</f>
        <v>22.300966183574882</v>
      </c>
      <c r="L50" s="36">
        <f t="shared" ref="L50:L51" si="13">H50+K50</f>
        <v>45.079087868193191</v>
      </c>
    </row>
    <row r="51" spans="1:13" x14ac:dyDescent="0.25">
      <c r="A51" s="7" t="s">
        <v>98</v>
      </c>
      <c r="B51" s="8"/>
      <c r="C51" s="9" t="s">
        <v>145</v>
      </c>
      <c r="D51" s="112"/>
      <c r="E51" s="10" t="s">
        <v>85</v>
      </c>
      <c r="F51" s="11">
        <v>12460</v>
      </c>
      <c r="G51" s="34">
        <f t="shared" si="11"/>
        <v>2.4039123298884024E-3</v>
      </c>
      <c r="H51" s="35">
        <f t="shared" si="12"/>
        <v>6.3703676742042664E-2</v>
      </c>
      <c r="I51" s="11">
        <v>19</v>
      </c>
      <c r="J51" s="34">
        <f>I51/$I$52</f>
        <v>1.8357487922705314E-2</v>
      </c>
      <c r="K51" s="35">
        <f>$K$52*J51</f>
        <v>0.48647342995169079</v>
      </c>
      <c r="L51" s="36">
        <f t="shared" si="13"/>
        <v>0.55017710669373343</v>
      </c>
    </row>
    <row r="52" spans="1:13" s="28" customFormat="1" x14ac:dyDescent="0.25">
      <c r="A52" s="32"/>
      <c r="B52" s="26"/>
      <c r="C52" s="27"/>
      <c r="D52" s="113"/>
      <c r="E52" s="14" t="s">
        <v>86</v>
      </c>
      <c r="F52" s="20">
        <v>5183217.3100000005</v>
      </c>
      <c r="G52" s="37">
        <f t="shared" si="11"/>
        <v>1</v>
      </c>
      <c r="H52" s="38">
        <f>L52/2</f>
        <v>26.5</v>
      </c>
      <c r="I52" s="18">
        <f>SUM(I49:I51)</f>
        <v>1035</v>
      </c>
      <c r="J52" s="39">
        <v>1</v>
      </c>
      <c r="K52" s="40">
        <f>L52/2</f>
        <v>26.5</v>
      </c>
      <c r="L52" s="41">
        <v>53</v>
      </c>
      <c r="M52" s="28" t="s">
        <v>118</v>
      </c>
    </row>
    <row r="53" spans="1:13" x14ac:dyDescent="0.25">
      <c r="A53" s="7" t="s">
        <v>98</v>
      </c>
      <c r="B53" s="8"/>
      <c r="C53" s="9" t="s">
        <v>146</v>
      </c>
      <c r="D53" s="111" t="s">
        <v>3</v>
      </c>
      <c r="E53" s="10" t="s">
        <v>87</v>
      </c>
      <c r="F53" s="11">
        <v>2213666.2600000002</v>
      </c>
      <c r="G53" s="34">
        <f>F53/F$56</f>
        <v>0.77729405366709281</v>
      </c>
      <c r="H53" s="35">
        <f>H$56*G53</f>
        <v>6.6069994561702892</v>
      </c>
      <c r="I53" s="11">
        <v>236</v>
      </c>
      <c r="J53" s="34">
        <f>I53/$I$56</f>
        <v>0.73750000000000004</v>
      </c>
      <c r="K53" s="35">
        <f>$K$56*J53</f>
        <v>6.2687500000000007</v>
      </c>
      <c r="L53" s="36">
        <f>H53+K53</f>
        <v>12.87574945617029</v>
      </c>
    </row>
    <row r="54" spans="1:13" x14ac:dyDescent="0.25">
      <c r="A54" s="7" t="s">
        <v>98</v>
      </c>
      <c r="B54" s="8"/>
      <c r="C54" s="9" t="s">
        <v>147</v>
      </c>
      <c r="D54" s="112"/>
      <c r="E54" s="10" t="s">
        <v>88</v>
      </c>
      <c r="F54" s="11">
        <v>347304.8</v>
      </c>
      <c r="G54" s="34">
        <f t="shared" ref="G54:G56" si="14">F54/F$56</f>
        <v>0.12195061230686097</v>
      </c>
      <c r="H54" s="35">
        <f t="shared" ref="H54:H55" si="15">H$56*G54</f>
        <v>1.0365802046083181</v>
      </c>
      <c r="I54" s="11">
        <v>38</v>
      </c>
      <c r="J54" s="34">
        <f>I54/$I$56</f>
        <v>0.11874999999999999</v>
      </c>
      <c r="K54" s="35">
        <f>$K$56*J54</f>
        <v>1.0093749999999999</v>
      </c>
      <c r="L54" s="36">
        <f t="shared" ref="L54:L55" si="16">H54+K54</f>
        <v>2.045955204608318</v>
      </c>
    </row>
    <row r="55" spans="1:13" x14ac:dyDescent="0.25">
      <c r="A55" s="7" t="s">
        <v>98</v>
      </c>
      <c r="B55" s="8"/>
      <c r="C55" s="9" t="s">
        <v>148</v>
      </c>
      <c r="D55" s="112"/>
      <c r="E55" s="10" t="s">
        <v>89</v>
      </c>
      <c r="F55" s="11">
        <v>286942.48</v>
      </c>
      <c r="G55" s="34">
        <f t="shared" si="14"/>
        <v>0.10075533402604631</v>
      </c>
      <c r="H55" s="35">
        <f t="shared" si="15"/>
        <v>0.8564203392213936</v>
      </c>
      <c r="I55" s="11">
        <v>46</v>
      </c>
      <c r="J55" s="34">
        <f>I55/$I$56</f>
        <v>0.14374999999999999</v>
      </c>
      <c r="K55" s="35">
        <f>$K$56*J55</f>
        <v>1.2218749999999998</v>
      </c>
      <c r="L55" s="36">
        <f t="shared" si="16"/>
        <v>2.0782953392213934</v>
      </c>
    </row>
    <row r="56" spans="1:13" s="28" customFormat="1" x14ac:dyDescent="0.25">
      <c r="A56" s="30"/>
      <c r="B56" s="30"/>
      <c r="C56" s="31"/>
      <c r="D56" s="113"/>
      <c r="E56" s="16" t="s">
        <v>90</v>
      </c>
      <c r="F56" s="42">
        <v>2847913.54</v>
      </c>
      <c r="G56" s="37">
        <f t="shared" si="14"/>
        <v>1</v>
      </c>
      <c r="H56" s="38">
        <f>L56/2</f>
        <v>8.5</v>
      </c>
      <c r="I56" s="43">
        <f>SUM(I53:I55)</f>
        <v>320</v>
      </c>
      <c r="J56" s="39">
        <v>1</v>
      </c>
      <c r="K56" s="40">
        <f>L56/2</f>
        <v>8.5</v>
      </c>
      <c r="L56" s="41">
        <v>17</v>
      </c>
      <c r="M56" s="28" t="s">
        <v>118</v>
      </c>
    </row>
  </sheetData>
  <sheetProtection algorithmName="SHA-512" hashValue="UPZP40pbhVFirKeW83d3pElwH1hn+JFrHLRQgts+hgYv/9W/mt0GnMXxdcBMKDcULCj9BtmXOXUaS/PpoBd6kQ==" saltValue="qVDZd0KAiukLLRNg2vzGBw==" spinCount="100000" sheet="1" objects="1" scenarios="1"/>
  <sortState xmlns:xlrd2="http://schemas.microsoft.com/office/spreadsheetml/2017/richdata2" ref="E3:L21">
    <sortCondition ref="E3"/>
  </sortState>
  <mergeCells count="6">
    <mergeCell ref="D53:D56"/>
    <mergeCell ref="A2:C2"/>
    <mergeCell ref="D49:D52"/>
    <mergeCell ref="D1:L1"/>
    <mergeCell ref="D3:D22"/>
    <mergeCell ref="D23:D4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D4C5B-D151-401D-8B76-3855028415B9}">
  <dimension ref="A1:M56"/>
  <sheetViews>
    <sheetView topLeftCell="D1" workbookViewId="0">
      <selection activeCell="L2" sqref="E1:L1048576"/>
    </sheetView>
  </sheetViews>
  <sheetFormatPr defaultRowHeight="15" x14ac:dyDescent="0.25"/>
  <cols>
    <col min="1" max="2" width="0" hidden="1" customWidth="1"/>
    <col min="3" max="3" width="5.5703125" hidden="1" customWidth="1"/>
    <col min="4" max="4" width="21.140625" customWidth="1"/>
    <col min="5" max="5" width="43.140625" bestFit="1" customWidth="1"/>
    <col min="6" max="6" width="17.7109375" hidden="1" customWidth="1"/>
    <col min="7" max="7" width="17.7109375" style="22" hidden="1" customWidth="1"/>
    <col min="8" max="8" width="17.7109375" style="5" hidden="1" customWidth="1"/>
    <col min="9" max="10" width="17.7109375" hidden="1" customWidth="1"/>
    <col min="11" max="11" width="17.7109375" style="5" hidden="1" customWidth="1"/>
    <col min="12" max="12" width="17.7109375" style="28" customWidth="1"/>
  </cols>
  <sheetData>
    <row r="1" spans="1:12" x14ac:dyDescent="0.25">
      <c r="D1" s="117">
        <v>44866</v>
      </c>
      <c r="E1" s="118"/>
      <c r="F1" s="118"/>
      <c r="G1" s="118"/>
      <c r="H1" s="118"/>
      <c r="I1" s="118"/>
      <c r="J1" s="118"/>
      <c r="K1" s="118"/>
      <c r="L1" s="118"/>
    </row>
    <row r="2" spans="1:12" ht="25.5" x14ac:dyDescent="0.25">
      <c r="A2" s="116" t="s">
        <v>91</v>
      </c>
      <c r="B2" s="116"/>
      <c r="C2" s="116"/>
      <c r="D2" s="71" t="s">
        <v>34</v>
      </c>
      <c r="E2" s="71" t="s">
        <v>35</v>
      </c>
      <c r="F2" s="19" t="s">
        <v>36</v>
      </c>
      <c r="G2" s="23" t="s">
        <v>92</v>
      </c>
      <c r="H2" s="24" t="s">
        <v>93</v>
      </c>
      <c r="I2" s="17" t="s">
        <v>94</v>
      </c>
      <c r="J2" s="17" t="s">
        <v>95</v>
      </c>
      <c r="K2" s="33" t="s">
        <v>96</v>
      </c>
      <c r="L2" s="21" t="s">
        <v>97</v>
      </c>
    </row>
    <row r="3" spans="1:12" x14ac:dyDescent="0.25">
      <c r="A3" s="7" t="s">
        <v>98</v>
      </c>
      <c r="B3" s="8"/>
      <c r="C3" s="9" t="s">
        <v>99</v>
      </c>
      <c r="D3" s="111" t="s">
        <v>0</v>
      </c>
      <c r="E3" s="10" t="s">
        <v>51</v>
      </c>
      <c r="F3" s="11">
        <v>241377.6</v>
      </c>
      <c r="G3" s="34">
        <f t="shared" ref="G3:G21" si="0">F3/F$22</f>
        <v>1.3296154987128878E-2</v>
      </c>
      <c r="H3" s="35">
        <f t="shared" ref="H3:H21" si="1">H$22*G3</f>
        <v>0.51855004449802622</v>
      </c>
      <c r="I3" s="11">
        <v>15</v>
      </c>
      <c r="J3" s="34">
        <f t="shared" ref="J3:J21" si="2">I3/$I$22</f>
        <v>1.3574660633484163E-2</v>
      </c>
      <c r="K3" s="35">
        <f t="shared" ref="K3:K21" si="3">K$22*J3</f>
        <v>0.52941176470588236</v>
      </c>
      <c r="L3" s="36">
        <f t="shared" ref="L3:L21" si="4">H3+K3</f>
        <v>1.0479618092039087</v>
      </c>
    </row>
    <row r="4" spans="1:12" x14ac:dyDescent="0.25">
      <c r="A4" s="7" t="s">
        <v>98</v>
      </c>
      <c r="B4" s="8"/>
      <c r="C4" s="9" t="s">
        <v>100</v>
      </c>
      <c r="D4" s="112"/>
      <c r="E4" s="10" t="s">
        <v>53</v>
      </c>
      <c r="F4" s="11">
        <v>172840.86</v>
      </c>
      <c r="G4" s="34">
        <f t="shared" si="0"/>
        <v>9.5208456073332566E-3</v>
      </c>
      <c r="H4" s="35">
        <f t="shared" si="1"/>
        <v>0.371312978685997</v>
      </c>
      <c r="I4" s="11">
        <v>18</v>
      </c>
      <c r="J4" s="34">
        <f t="shared" si="2"/>
        <v>1.6289592760180997E-2</v>
      </c>
      <c r="K4" s="35">
        <f t="shared" si="3"/>
        <v>0.6352941176470589</v>
      </c>
      <c r="L4" s="36">
        <f t="shared" si="4"/>
        <v>1.006607096333056</v>
      </c>
    </row>
    <row r="5" spans="1:12" x14ac:dyDescent="0.25">
      <c r="A5" s="7" t="s">
        <v>98</v>
      </c>
      <c r="B5" s="8"/>
      <c r="C5" s="9" t="s">
        <v>101</v>
      </c>
      <c r="D5" s="112"/>
      <c r="E5" s="10" t="s">
        <v>43</v>
      </c>
      <c r="F5" s="11">
        <v>685424.64000000001</v>
      </c>
      <c r="G5" s="34">
        <f t="shared" si="0"/>
        <v>3.7756246832502338E-2</v>
      </c>
      <c r="H5" s="35">
        <f t="shared" si="1"/>
        <v>1.4724936264675912</v>
      </c>
      <c r="I5" s="11">
        <v>54</v>
      </c>
      <c r="J5" s="34">
        <f t="shared" si="2"/>
        <v>4.8868778280542986E-2</v>
      </c>
      <c r="K5" s="35">
        <f t="shared" si="3"/>
        <v>1.9058823529411764</v>
      </c>
      <c r="L5" s="36">
        <f t="shared" si="4"/>
        <v>3.3783759794087675</v>
      </c>
    </row>
    <row r="6" spans="1:12" x14ac:dyDescent="0.25">
      <c r="A6" s="7" t="s">
        <v>98</v>
      </c>
      <c r="B6" s="8"/>
      <c r="C6" s="9" t="s">
        <v>102</v>
      </c>
      <c r="D6" s="112"/>
      <c r="E6" s="10" t="s">
        <v>40</v>
      </c>
      <c r="F6" s="11">
        <v>2291125.87</v>
      </c>
      <c r="G6" s="34">
        <f t="shared" si="0"/>
        <v>0.12620543357188277</v>
      </c>
      <c r="H6" s="35">
        <f t="shared" si="1"/>
        <v>4.9220119093034276</v>
      </c>
      <c r="I6" s="11">
        <v>155</v>
      </c>
      <c r="J6" s="34">
        <f t="shared" si="2"/>
        <v>0.14027149321266968</v>
      </c>
      <c r="K6" s="35">
        <f t="shared" si="3"/>
        <v>5.4705882352941178</v>
      </c>
      <c r="L6" s="36">
        <f t="shared" si="4"/>
        <v>10.392600144597544</v>
      </c>
    </row>
    <row r="7" spans="1:12" x14ac:dyDescent="0.25">
      <c r="A7" s="7" t="s">
        <v>98</v>
      </c>
      <c r="B7" s="8"/>
      <c r="C7" s="9" t="s">
        <v>103</v>
      </c>
      <c r="D7" s="112"/>
      <c r="E7" s="10" t="s">
        <v>50</v>
      </c>
      <c r="F7" s="11">
        <v>257662.86</v>
      </c>
      <c r="G7" s="34">
        <f t="shared" si="0"/>
        <v>1.4193219756045672E-2</v>
      </c>
      <c r="H7" s="35">
        <f t="shared" si="1"/>
        <v>0.55353557048578117</v>
      </c>
      <c r="I7" s="11">
        <v>24</v>
      </c>
      <c r="J7" s="34">
        <f t="shared" si="2"/>
        <v>2.171945701357466E-2</v>
      </c>
      <c r="K7" s="35">
        <f t="shared" si="3"/>
        <v>0.84705882352941175</v>
      </c>
      <c r="L7" s="36">
        <f t="shared" si="4"/>
        <v>1.4005943940151928</v>
      </c>
    </row>
    <row r="8" spans="1:12" x14ac:dyDescent="0.25">
      <c r="A8" s="7" t="s">
        <v>98</v>
      </c>
      <c r="B8" s="8"/>
      <c r="C8" s="9" t="s">
        <v>104</v>
      </c>
      <c r="D8" s="112"/>
      <c r="E8" s="10" t="s">
        <v>42</v>
      </c>
      <c r="F8" s="11">
        <v>767023.19</v>
      </c>
      <c r="G8" s="34">
        <f t="shared" si="0"/>
        <v>4.2251058975489031E-2</v>
      </c>
      <c r="H8" s="35">
        <f t="shared" si="1"/>
        <v>1.6477913000440723</v>
      </c>
      <c r="I8" s="11">
        <v>48</v>
      </c>
      <c r="J8" s="34">
        <f t="shared" si="2"/>
        <v>4.343891402714932E-2</v>
      </c>
      <c r="K8" s="35">
        <f t="shared" si="3"/>
        <v>1.6941176470588235</v>
      </c>
      <c r="L8" s="36">
        <f t="shared" si="4"/>
        <v>3.3419089471028958</v>
      </c>
    </row>
    <row r="9" spans="1:12" x14ac:dyDescent="0.25">
      <c r="A9" s="7" t="s">
        <v>98</v>
      </c>
      <c r="B9" s="8"/>
      <c r="C9" s="9" t="s">
        <v>105</v>
      </c>
      <c r="D9" s="112"/>
      <c r="E9" s="10" t="s">
        <v>44</v>
      </c>
      <c r="F9" s="11">
        <v>576732.84</v>
      </c>
      <c r="G9" s="34">
        <f t="shared" si="0"/>
        <v>3.1769017617239548E-2</v>
      </c>
      <c r="H9" s="35">
        <f t="shared" si="1"/>
        <v>1.2389916870723423</v>
      </c>
      <c r="I9" s="11">
        <v>19</v>
      </c>
      <c r="J9" s="34">
        <f t="shared" si="2"/>
        <v>1.7194570135746608E-2</v>
      </c>
      <c r="K9" s="35">
        <f t="shared" si="3"/>
        <v>0.67058823529411771</v>
      </c>
      <c r="L9" s="36">
        <f t="shared" si="4"/>
        <v>1.90957992236646</v>
      </c>
    </row>
    <row r="10" spans="1:12" x14ac:dyDescent="0.25">
      <c r="A10" s="7" t="s">
        <v>98</v>
      </c>
      <c r="B10" s="8"/>
      <c r="C10" s="9" t="s">
        <v>106</v>
      </c>
      <c r="D10" s="112"/>
      <c r="E10" s="10" t="s">
        <v>41</v>
      </c>
      <c r="F10" s="11">
        <v>1325894.78</v>
      </c>
      <c r="G10" s="34">
        <f t="shared" si="0"/>
        <v>7.3036199264161827E-2</v>
      </c>
      <c r="H10" s="35">
        <f t="shared" si="1"/>
        <v>2.8484117713023114</v>
      </c>
      <c r="I10" s="11">
        <v>38</v>
      </c>
      <c r="J10" s="34">
        <f t="shared" si="2"/>
        <v>3.4389140271493215E-2</v>
      </c>
      <c r="K10" s="35">
        <f t="shared" si="3"/>
        <v>1.3411764705882354</v>
      </c>
      <c r="L10" s="36">
        <f t="shared" si="4"/>
        <v>4.1895882418905472</v>
      </c>
    </row>
    <row r="11" spans="1:12" x14ac:dyDescent="0.25">
      <c r="A11" s="7" t="s">
        <v>98</v>
      </c>
      <c r="B11" s="8"/>
      <c r="C11" s="9" t="s">
        <v>107</v>
      </c>
      <c r="D11" s="112"/>
      <c r="E11" s="10" t="s">
        <v>46</v>
      </c>
      <c r="F11" s="11">
        <v>542646.26</v>
      </c>
      <c r="G11" s="34">
        <f t="shared" si="0"/>
        <v>2.9891376731502151E-2</v>
      </c>
      <c r="H11" s="35">
        <f t="shared" si="1"/>
        <v>1.1657636925285839</v>
      </c>
      <c r="I11" s="11">
        <v>59</v>
      </c>
      <c r="J11" s="34">
        <f t="shared" si="2"/>
        <v>5.3393665158371038E-2</v>
      </c>
      <c r="K11" s="35">
        <f t="shared" si="3"/>
        <v>2.0823529411764703</v>
      </c>
      <c r="L11" s="36">
        <f t="shared" si="4"/>
        <v>3.2481166337050542</v>
      </c>
    </row>
    <row r="12" spans="1:12" x14ac:dyDescent="0.25">
      <c r="A12" s="7" t="s">
        <v>98</v>
      </c>
      <c r="B12" s="8"/>
      <c r="C12" s="9" t="s">
        <v>108</v>
      </c>
      <c r="D12" s="112"/>
      <c r="E12" s="10" t="s">
        <v>37</v>
      </c>
      <c r="F12" s="11">
        <v>4189342.1</v>
      </c>
      <c r="G12" s="34">
        <f t="shared" si="0"/>
        <v>0.2307676514129893</v>
      </c>
      <c r="H12" s="35">
        <f t="shared" si="1"/>
        <v>8.9999384051065832</v>
      </c>
      <c r="I12" s="11">
        <v>151</v>
      </c>
      <c r="J12" s="34">
        <f t="shared" si="2"/>
        <v>0.13665158371040723</v>
      </c>
      <c r="K12" s="35">
        <f t="shared" si="3"/>
        <v>5.3294117647058821</v>
      </c>
      <c r="L12" s="36">
        <f t="shared" si="4"/>
        <v>14.329350169812464</v>
      </c>
    </row>
    <row r="13" spans="1:12" x14ac:dyDescent="0.25">
      <c r="A13" s="7" t="s">
        <v>98</v>
      </c>
      <c r="B13" s="8"/>
      <c r="C13" s="9" t="s">
        <v>109</v>
      </c>
      <c r="D13" s="112"/>
      <c r="E13" s="10" t="s">
        <v>52</v>
      </c>
      <c r="F13" s="11">
        <v>316352.65999999997</v>
      </c>
      <c r="G13" s="34">
        <f t="shared" si="0"/>
        <v>1.7426115753700781E-2</v>
      </c>
      <c r="H13" s="35">
        <f t="shared" si="1"/>
        <v>0.67961851439433052</v>
      </c>
      <c r="I13" s="11">
        <v>32</v>
      </c>
      <c r="J13" s="34">
        <f t="shared" si="2"/>
        <v>2.8959276018099549E-2</v>
      </c>
      <c r="K13" s="35">
        <f t="shared" si="3"/>
        <v>1.1294117647058823</v>
      </c>
      <c r="L13" s="36">
        <f t="shared" si="4"/>
        <v>1.8090302791002129</v>
      </c>
    </row>
    <row r="14" spans="1:12" x14ac:dyDescent="0.25">
      <c r="A14" s="7" t="s">
        <v>98</v>
      </c>
      <c r="B14" s="8"/>
      <c r="C14" s="9" t="s">
        <v>110</v>
      </c>
      <c r="D14" s="112"/>
      <c r="E14" s="10" t="s">
        <v>47</v>
      </c>
      <c r="F14" s="11">
        <v>446583.8</v>
      </c>
      <c r="G14" s="34">
        <f t="shared" si="0"/>
        <v>2.4599827902593137E-2</v>
      </c>
      <c r="H14" s="35">
        <f t="shared" si="1"/>
        <v>0.95939328820113234</v>
      </c>
      <c r="I14" s="11">
        <v>37</v>
      </c>
      <c r="J14" s="34">
        <f t="shared" si="2"/>
        <v>3.3484162895927601E-2</v>
      </c>
      <c r="K14" s="35">
        <f t="shared" si="3"/>
        <v>1.3058823529411765</v>
      </c>
      <c r="L14" s="36">
        <f t="shared" si="4"/>
        <v>2.2652756411423089</v>
      </c>
    </row>
    <row r="15" spans="1:12" x14ac:dyDescent="0.25">
      <c r="A15" s="7" t="s">
        <v>98</v>
      </c>
      <c r="B15" s="8"/>
      <c r="C15" s="9" t="s">
        <v>111</v>
      </c>
      <c r="D15" s="112"/>
      <c r="E15" s="10" t="s">
        <v>45</v>
      </c>
      <c r="F15" s="11">
        <v>609446.47</v>
      </c>
      <c r="G15" s="34">
        <f t="shared" si="0"/>
        <v>3.3571030292283088E-2</v>
      </c>
      <c r="H15" s="35">
        <f t="shared" si="1"/>
        <v>1.3092701813990404</v>
      </c>
      <c r="I15" s="11">
        <v>115</v>
      </c>
      <c r="J15" s="34">
        <f t="shared" si="2"/>
        <v>0.10407239819004525</v>
      </c>
      <c r="K15" s="35">
        <f t="shared" si="3"/>
        <v>4.0588235294117645</v>
      </c>
      <c r="L15" s="36">
        <f t="shared" si="4"/>
        <v>5.3680937108108049</v>
      </c>
    </row>
    <row r="16" spans="1:12" x14ac:dyDescent="0.25">
      <c r="A16" s="7" t="s">
        <v>98</v>
      </c>
      <c r="B16" s="8"/>
      <c r="C16" s="9" t="s">
        <v>112</v>
      </c>
      <c r="D16" s="112"/>
      <c r="E16" s="10" t="s">
        <v>55</v>
      </c>
      <c r="F16" s="11">
        <v>26248.080000000002</v>
      </c>
      <c r="G16" s="34">
        <f t="shared" si="0"/>
        <v>1.4458613383949372E-3</v>
      </c>
      <c r="H16" s="35">
        <f t="shared" si="1"/>
        <v>5.6388592197402547E-2</v>
      </c>
      <c r="I16" s="11">
        <v>12</v>
      </c>
      <c r="J16" s="34">
        <f t="shared" si="2"/>
        <v>1.085972850678733E-2</v>
      </c>
      <c r="K16" s="35">
        <f t="shared" si="3"/>
        <v>0.42352941176470588</v>
      </c>
      <c r="L16" s="36">
        <f t="shared" si="4"/>
        <v>0.47991800396210843</v>
      </c>
    </row>
    <row r="17" spans="1:13" x14ac:dyDescent="0.25">
      <c r="A17" s="7" t="s">
        <v>98</v>
      </c>
      <c r="B17" s="8"/>
      <c r="C17" s="9" t="s">
        <v>113</v>
      </c>
      <c r="D17" s="112"/>
      <c r="E17" s="10" t="s">
        <v>49</v>
      </c>
      <c r="F17" s="11">
        <v>336344.17</v>
      </c>
      <c r="G17" s="34">
        <f t="shared" si="0"/>
        <v>1.8527337306101406E-2</v>
      </c>
      <c r="H17" s="35">
        <f t="shared" si="1"/>
        <v>0.72256615493795484</v>
      </c>
      <c r="I17" s="11">
        <v>58</v>
      </c>
      <c r="J17" s="34">
        <f t="shared" si="2"/>
        <v>5.2488687782805431E-2</v>
      </c>
      <c r="K17" s="35">
        <f t="shared" si="3"/>
        <v>2.0470588235294116</v>
      </c>
      <c r="L17" s="36">
        <f t="shared" si="4"/>
        <v>2.7696249784673665</v>
      </c>
    </row>
    <row r="18" spans="1:13" x14ac:dyDescent="0.25">
      <c r="A18" s="7" t="s">
        <v>98</v>
      </c>
      <c r="B18" s="8"/>
      <c r="C18" s="9" t="s">
        <v>114</v>
      </c>
      <c r="D18" s="112"/>
      <c r="E18" s="10" t="s">
        <v>38</v>
      </c>
      <c r="F18" s="11">
        <v>3393937.9</v>
      </c>
      <c r="G18" s="34">
        <f t="shared" si="0"/>
        <v>0.18695323979976067</v>
      </c>
      <c r="H18" s="35">
        <f t="shared" si="1"/>
        <v>7.2911763521906661</v>
      </c>
      <c r="I18" s="11">
        <v>101</v>
      </c>
      <c r="J18" s="34">
        <f t="shared" si="2"/>
        <v>9.1402714932126691E-2</v>
      </c>
      <c r="K18" s="35">
        <f t="shared" si="3"/>
        <v>3.5647058823529409</v>
      </c>
      <c r="L18" s="36">
        <f t="shared" si="4"/>
        <v>10.855882234543607</v>
      </c>
    </row>
    <row r="19" spans="1:13" x14ac:dyDescent="0.25">
      <c r="A19" s="7" t="s">
        <v>98</v>
      </c>
      <c r="B19" s="8"/>
      <c r="C19" s="9" t="s">
        <v>115</v>
      </c>
      <c r="D19" s="112"/>
      <c r="E19" s="10" t="s">
        <v>48</v>
      </c>
      <c r="F19" s="11">
        <v>444255.51</v>
      </c>
      <c r="G19" s="34">
        <f t="shared" si="0"/>
        <v>2.4471575302952648E-2</v>
      </c>
      <c r="H19" s="35">
        <f t="shared" si="1"/>
        <v>0.95439143681515326</v>
      </c>
      <c r="I19" s="11">
        <v>56</v>
      </c>
      <c r="J19" s="34">
        <f t="shared" si="2"/>
        <v>5.0678733031674209E-2</v>
      </c>
      <c r="K19" s="35">
        <f t="shared" si="3"/>
        <v>1.9764705882352942</v>
      </c>
      <c r="L19" s="36">
        <f t="shared" si="4"/>
        <v>2.9308620250504474</v>
      </c>
    </row>
    <row r="20" spans="1:13" x14ac:dyDescent="0.25">
      <c r="A20" s="13" t="s">
        <v>98</v>
      </c>
      <c r="B20" s="8"/>
      <c r="C20" s="9" t="s">
        <v>116</v>
      </c>
      <c r="D20" s="112"/>
      <c r="E20" s="10" t="s">
        <v>54</v>
      </c>
      <c r="F20" s="11">
        <v>35433.269999999997</v>
      </c>
      <c r="G20" s="34">
        <f t="shared" si="0"/>
        <v>1.95182257848609E-3</v>
      </c>
      <c r="H20" s="35">
        <f t="shared" si="1"/>
        <v>7.612108056095751E-2</v>
      </c>
      <c r="I20" s="11">
        <v>21</v>
      </c>
      <c r="J20" s="34">
        <f t="shared" si="2"/>
        <v>1.9004524886877826E-2</v>
      </c>
      <c r="K20" s="35">
        <f t="shared" si="3"/>
        <v>0.74117647058823521</v>
      </c>
      <c r="L20" s="36">
        <f t="shared" si="4"/>
        <v>0.81729755114919267</v>
      </c>
    </row>
    <row r="21" spans="1:13" x14ac:dyDescent="0.25">
      <c r="A21" s="7" t="s">
        <v>98</v>
      </c>
      <c r="B21" s="8"/>
      <c r="C21" s="9" t="s">
        <v>117</v>
      </c>
      <c r="D21" s="112"/>
      <c r="E21" s="10" t="s">
        <v>39</v>
      </c>
      <c r="F21" s="11">
        <v>1495267.15</v>
      </c>
      <c r="G21" s="34">
        <f t="shared" si="0"/>
        <v>8.2365984969452355E-2</v>
      </c>
      <c r="H21" s="35">
        <f t="shared" si="1"/>
        <v>3.2122734138086417</v>
      </c>
      <c r="I21" s="11">
        <v>92</v>
      </c>
      <c r="J21" s="34">
        <f t="shared" si="2"/>
        <v>8.3257918552036195E-2</v>
      </c>
      <c r="K21" s="35">
        <f t="shared" si="3"/>
        <v>3.2470588235294118</v>
      </c>
      <c r="L21" s="36">
        <f t="shared" si="4"/>
        <v>6.4593322373380531</v>
      </c>
    </row>
    <row r="22" spans="1:13" s="28" customFormat="1" x14ac:dyDescent="0.25">
      <c r="A22" s="25"/>
      <c r="B22" s="26"/>
      <c r="C22" s="27"/>
      <c r="D22" s="113"/>
      <c r="E22" s="14" t="s">
        <v>56</v>
      </c>
      <c r="F22" s="20">
        <v>18153940.010000002</v>
      </c>
      <c r="G22" s="37">
        <f t="shared" ref="G22" si="5">F22/F$22</f>
        <v>1</v>
      </c>
      <c r="H22" s="38">
        <f>L22/2</f>
        <v>39</v>
      </c>
      <c r="I22" s="18">
        <f>SUM(I3:I21)</f>
        <v>1105</v>
      </c>
      <c r="J22" s="39">
        <v>1</v>
      </c>
      <c r="K22" s="40">
        <f>L22/2</f>
        <v>39</v>
      </c>
      <c r="L22" s="41">
        <v>78</v>
      </c>
      <c r="M22" s="28" t="s">
        <v>118</v>
      </c>
    </row>
    <row r="23" spans="1:13" x14ac:dyDescent="0.25">
      <c r="A23" s="7" t="s">
        <v>98</v>
      </c>
      <c r="B23" s="8"/>
      <c r="C23" s="9" t="s">
        <v>119</v>
      </c>
      <c r="D23" s="111" t="s">
        <v>1</v>
      </c>
      <c r="E23" s="10" t="s">
        <v>57</v>
      </c>
      <c r="F23" s="11">
        <v>3299994.76</v>
      </c>
      <c r="G23" s="34">
        <f>F23/F$48</f>
        <v>0.28908861726120166</v>
      </c>
      <c r="H23" s="35">
        <f>H$48*G23</f>
        <v>21.10346906006772</v>
      </c>
      <c r="I23" s="11">
        <v>132</v>
      </c>
      <c r="J23" s="34">
        <f t="shared" ref="J23:J47" si="6">I23/$I$48</f>
        <v>6.3829787234042548E-2</v>
      </c>
      <c r="K23" s="35">
        <f t="shared" ref="K23:K47" si="7">$K$48*J23</f>
        <v>4.6595744680851059</v>
      </c>
      <c r="L23" s="36">
        <f>H23+K23</f>
        <v>25.763043528152828</v>
      </c>
    </row>
    <row r="24" spans="1:13" x14ac:dyDescent="0.25">
      <c r="A24" s="7" t="s">
        <v>98</v>
      </c>
      <c r="B24" s="8"/>
      <c r="C24" s="9" t="s">
        <v>120</v>
      </c>
      <c r="D24" s="112"/>
      <c r="E24" s="10" t="s">
        <v>64</v>
      </c>
      <c r="F24" s="11">
        <v>484454.5</v>
      </c>
      <c r="G24" s="34">
        <f t="shared" ref="G24:G48" si="8">F24/F$48</f>
        <v>4.243954664066401E-2</v>
      </c>
      <c r="H24" s="35">
        <f t="shared" ref="H24:H47" si="9">H$48*G24</f>
        <v>3.0980869047684725</v>
      </c>
      <c r="I24" s="11">
        <v>130</v>
      </c>
      <c r="J24" s="34">
        <f t="shared" si="6"/>
        <v>6.286266924564797E-2</v>
      </c>
      <c r="K24" s="35">
        <f t="shared" si="7"/>
        <v>4.5889748549323022</v>
      </c>
      <c r="L24" s="36">
        <f t="shared" ref="L24:L47" si="10">H24+K24</f>
        <v>7.6870617597007751</v>
      </c>
    </row>
    <row r="25" spans="1:13" x14ac:dyDescent="0.25">
      <c r="A25" s="13" t="s">
        <v>98</v>
      </c>
      <c r="B25" s="8"/>
      <c r="C25" s="9" t="s">
        <v>121</v>
      </c>
      <c r="D25" s="112"/>
      <c r="E25" s="10" t="s">
        <v>63</v>
      </c>
      <c r="F25" s="11">
        <v>500814.1</v>
      </c>
      <c r="G25" s="34">
        <f t="shared" si="8"/>
        <v>4.3872692596006783E-2</v>
      </c>
      <c r="H25" s="35">
        <f t="shared" si="9"/>
        <v>3.2027065595084951</v>
      </c>
      <c r="I25" s="11">
        <v>132</v>
      </c>
      <c r="J25" s="34">
        <f t="shared" si="6"/>
        <v>6.3829787234042548E-2</v>
      </c>
      <c r="K25" s="35">
        <f t="shared" si="7"/>
        <v>4.6595744680851059</v>
      </c>
      <c r="L25" s="36">
        <f t="shared" si="10"/>
        <v>7.8622810275936015</v>
      </c>
    </row>
    <row r="26" spans="1:13" x14ac:dyDescent="0.25">
      <c r="A26" s="7" t="s">
        <v>98</v>
      </c>
      <c r="B26" s="8"/>
      <c r="C26" s="9" t="s">
        <v>122</v>
      </c>
      <c r="D26" s="112"/>
      <c r="E26" s="10" t="s">
        <v>59</v>
      </c>
      <c r="F26" s="11">
        <v>1141325.97</v>
      </c>
      <c r="G26" s="34">
        <f t="shared" si="8"/>
        <v>9.9983294067897174E-2</v>
      </c>
      <c r="H26" s="35">
        <f t="shared" si="9"/>
        <v>7.2987804669564937</v>
      </c>
      <c r="I26" s="11">
        <v>172</v>
      </c>
      <c r="J26" s="34">
        <f t="shared" si="6"/>
        <v>8.3172147001934232E-2</v>
      </c>
      <c r="K26" s="35">
        <f t="shared" si="7"/>
        <v>6.0715667311411989</v>
      </c>
      <c r="L26" s="36">
        <f t="shared" si="10"/>
        <v>13.370347198097694</v>
      </c>
    </row>
    <row r="27" spans="1:13" x14ac:dyDescent="0.25">
      <c r="A27" s="13" t="s">
        <v>98</v>
      </c>
      <c r="B27" s="8"/>
      <c r="C27" s="9" t="s">
        <v>123</v>
      </c>
      <c r="D27" s="112"/>
      <c r="E27" s="10" t="s">
        <v>62</v>
      </c>
      <c r="F27" s="11">
        <v>491091.13</v>
      </c>
      <c r="G27" s="34">
        <f t="shared" si="8"/>
        <v>4.3020933682010161E-2</v>
      </c>
      <c r="H27" s="35">
        <f t="shared" si="9"/>
        <v>3.1405281587867417</v>
      </c>
      <c r="I27" s="11">
        <v>177</v>
      </c>
      <c r="J27" s="34">
        <f t="shared" si="6"/>
        <v>8.5589941972920691E-2</v>
      </c>
      <c r="K27" s="35">
        <f t="shared" si="7"/>
        <v>6.2480657640232105</v>
      </c>
      <c r="L27" s="36">
        <f t="shared" si="10"/>
        <v>9.3885939228099531</v>
      </c>
    </row>
    <row r="28" spans="1:13" x14ac:dyDescent="0.25">
      <c r="A28" s="7" t="s">
        <v>98</v>
      </c>
      <c r="B28" s="8"/>
      <c r="C28" s="9" t="s">
        <v>124</v>
      </c>
      <c r="D28" s="112"/>
      <c r="E28" s="10" t="s">
        <v>61</v>
      </c>
      <c r="F28" s="11">
        <v>668571.51</v>
      </c>
      <c r="G28" s="34">
        <f t="shared" si="8"/>
        <v>5.8568703110950901E-2</v>
      </c>
      <c r="H28" s="35">
        <f t="shared" si="9"/>
        <v>4.2755153270994155</v>
      </c>
      <c r="I28" s="11">
        <v>142</v>
      </c>
      <c r="J28" s="34">
        <f t="shared" si="6"/>
        <v>6.866537717601548E-2</v>
      </c>
      <c r="K28" s="35">
        <f t="shared" si="7"/>
        <v>5.0125725338491298</v>
      </c>
      <c r="L28" s="36">
        <f t="shared" si="10"/>
        <v>9.2880878609485453</v>
      </c>
    </row>
    <row r="29" spans="1:13" x14ac:dyDescent="0.25">
      <c r="A29" s="7" t="s">
        <v>98</v>
      </c>
      <c r="B29" s="8"/>
      <c r="C29" s="9" t="s">
        <v>125</v>
      </c>
      <c r="D29" s="112"/>
      <c r="E29" s="10" t="s">
        <v>66</v>
      </c>
      <c r="F29" s="11">
        <v>363401.1</v>
      </c>
      <c r="G29" s="34">
        <f t="shared" si="8"/>
        <v>3.1834935856140473E-2</v>
      </c>
      <c r="H29" s="35">
        <f t="shared" si="9"/>
        <v>2.3239503174982543</v>
      </c>
      <c r="I29" s="11">
        <v>158</v>
      </c>
      <c r="J29" s="34">
        <f t="shared" si="6"/>
        <v>7.6402321083172145E-2</v>
      </c>
      <c r="K29" s="35">
        <f t="shared" si="7"/>
        <v>5.5773694390715667</v>
      </c>
      <c r="L29" s="36">
        <f t="shared" si="10"/>
        <v>7.901319756569821</v>
      </c>
    </row>
    <row r="30" spans="1:13" x14ac:dyDescent="0.25">
      <c r="A30" s="7" t="s">
        <v>98</v>
      </c>
      <c r="B30" s="8"/>
      <c r="C30" s="9" t="s">
        <v>126</v>
      </c>
      <c r="D30" s="112"/>
      <c r="E30" s="10" t="s">
        <v>68</v>
      </c>
      <c r="F30" s="11">
        <v>201759.27</v>
      </c>
      <c r="G30" s="34">
        <f t="shared" si="8"/>
        <v>1.7674666969449807E-2</v>
      </c>
      <c r="H30" s="35">
        <f t="shared" si="9"/>
        <v>1.290250688769836</v>
      </c>
      <c r="I30" s="11">
        <v>48</v>
      </c>
      <c r="J30" s="34">
        <f t="shared" si="6"/>
        <v>2.321083172147002E-2</v>
      </c>
      <c r="K30" s="35">
        <f t="shared" si="7"/>
        <v>1.6943907156673115</v>
      </c>
      <c r="L30" s="36">
        <f t="shared" si="10"/>
        <v>2.9846414044371476</v>
      </c>
    </row>
    <row r="31" spans="1:13" x14ac:dyDescent="0.25">
      <c r="A31" s="13" t="s">
        <v>98</v>
      </c>
      <c r="B31" s="8"/>
      <c r="C31" s="9" t="s">
        <v>127</v>
      </c>
      <c r="D31" s="112"/>
      <c r="E31" s="10" t="s">
        <v>60</v>
      </c>
      <c r="F31" s="11">
        <v>703233.09</v>
      </c>
      <c r="G31" s="34">
        <f t="shared" si="8"/>
        <v>6.1605152851946406E-2</v>
      </c>
      <c r="H31" s="35">
        <f t="shared" si="9"/>
        <v>4.4971761581920875</v>
      </c>
      <c r="I31" s="11">
        <v>175</v>
      </c>
      <c r="J31" s="34">
        <f t="shared" si="6"/>
        <v>8.4622823984526113E-2</v>
      </c>
      <c r="K31" s="35">
        <f t="shared" si="7"/>
        <v>6.1774661508704058</v>
      </c>
      <c r="L31" s="36">
        <f t="shared" si="10"/>
        <v>10.674642309062493</v>
      </c>
    </row>
    <row r="32" spans="1:13" x14ac:dyDescent="0.25">
      <c r="A32" s="7" t="s">
        <v>98</v>
      </c>
      <c r="B32" s="8"/>
      <c r="C32" s="9" t="s">
        <v>128</v>
      </c>
      <c r="D32" s="112"/>
      <c r="E32" s="10" t="s">
        <v>65</v>
      </c>
      <c r="F32" s="11">
        <v>366421.16</v>
      </c>
      <c r="G32" s="34">
        <f t="shared" si="8"/>
        <v>3.2099501418494839E-2</v>
      </c>
      <c r="H32" s="35">
        <f t="shared" si="9"/>
        <v>2.3432636035501231</v>
      </c>
      <c r="I32" s="11">
        <v>62</v>
      </c>
      <c r="J32" s="34">
        <f t="shared" si="6"/>
        <v>2.9980657640232108E-2</v>
      </c>
      <c r="K32" s="35">
        <f t="shared" si="7"/>
        <v>2.1885880077369437</v>
      </c>
      <c r="L32" s="36">
        <f t="shared" si="10"/>
        <v>4.5318516112870668</v>
      </c>
    </row>
    <row r="33" spans="1:13" x14ac:dyDescent="0.25">
      <c r="A33" s="7" t="s">
        <v>98</v>
      </c>
      <c r="B33" s="8"/>
      <c r="C33" s="9" t="s">
        <v>129</v>
      </c>
      <c r="D33" s="112"/>
      <c r="E33" s="10" t="s">
        <v>72</v>
      </c>
      <c r="F33" s="11">
        <v>130329.09</v>
      </c>
      <c r="G33" s="34">
        <f t="shared" si="8"/>
        <v>1.1417186740324008E-2</v>
      </c>
      <c r="H33" s="35">
        <f t="shared" si="9"/>
        <v>0.83345463204365255</v>
      </c>
      <c r="I33" s="11">
        <v>59</v>
      </c>
      <c r="J33" s="34">
        <f t="shared" si="6"/>
        <v>2.852998065764023E-2</v>
      </c>
      <c r="K33" s="35">
        <f t="shared" si="7"/>
        <v>2.0826885880077368</v>
      </c>
      <c r="L33" s="36">
        <f t="shared" si="10"/>
        <v>2.9161432200513895</v>
      </c>
    </row>
    <row r="34" spans="1:13" x14ac:dyDescent="0.25">
      <c r="A34" s="13" t="s">
        <v>98</v>
      </c>
      <c r="B34" s="8"/>
      <c r="C34" s="9" t="s">
        <v>130</v>
      </c>
      <c r="D34" s="112"/>
      <c r="E34" s="10" t="s">
        <v>70</v>
      </c>
      <c r="F34" s="11">
        <v>158338.46</v>
      </c>
      <c r="G34" s="34">
        <f t="shared" si="8"/>
        <v>1.3870884589122223E-2</v>
      </c>
      <c r="H34" s="35">
        <f t="shared" si="9"/>
        <v>1.0125745750059223</v>
      </c>
      <c r="I34" s="11">
        <v>71</v>
      </c>
      <c r="J34" s="34">
        <f t="shared" si="6"/>
        <v>3.433268858800774E-2</v>
      </c>
      <c r="K34" s="35">
        <f t="shared" si="7"/>
        <v>2.5062862669245649</v>
      </c>
      <c r="L34" s="36">
        <f t="shared" si="10"/>
        <v>3.5188608419304872</v>
      </c>
    </row>
    <row r="35" spans="1:13" x14ac:dyDescent="0.25">
      <c r="A35" s="13" t="s">
        <v>98</v>
      </c>
      <c r="B35" s="8"/>
      <c r="C35" s="9" t="s">
        <v>131</v>
      </c>
      <c r="D35" s="112"/>
      <c r="E35" s="10" t="s">
        <v>67</v>
      </c>
      <c r="F35" s="11">
        <v>296018.12</v>
      </c>
      <c r="G35" s="34">
        <f t="shared" si="8"/>
        <v>2.5932001478408552E-2</v>
      </c>
      <c r="H35" s="35">
        <f t="shared" si="9"/>
        <v>1.8930361079238243</v>
      </c>
      <c r="I35" s="11">
        <v>109</v>
      </c>
      <c r="J35" s="34">
        <f t="shared" si="6"/>
        <v>5.2707930367504832E-2</v>
      </c>
      <c r="K35" s="35">
        <f t="shared" si="7"/>
        <v>3.8476789168278529</v>
      </c>
      <c r="L35" s="36">
        <f t="shared" si="10"/>
        <v>5.7407150247516769</v>
      </c>
    </row>
    <row r="36" spans="1:13" x14ac:dyDescent="0.25">
      <c r="A36" s="13" t="s">
        <v>98</v>
      </c>
      <c r="B36" s="8"/>
      <c r="C36" s="9" t="s">
        <v>132</v>
      </c>
      <c r="D36" s="112"/>
      <c r="E36" s="10" t="s">
        <v>58</v>
      </c>
      <c r="F36" s="11">
        <v>1955809.22</v>
      </c>
      <c r="G36" s="34">
        <f t="shared" si="8"/>
        <v>0.17133426691759637</v>
      </c>
      <c r="H36" s="35">
        <f t="shared" si="9"/>
        <v>12.507401484984536</v>
      </c>
      <c r="I36" s="11">
        <v>244</v>
      </c>
      <c r="J36" s="34">
        <f t="shared" si="6"/>
        <v>0.11798839458413926</v>
      </c>
      <c r="K36" s="35">
        <f t="shared" si="7"/>
        <v>8.6131528046421657</v>
      </c>
      <c r="L36" s="36">
        <f t="shared" si="10"/>
        <v>21.120554289626703</v>
      </c>
    </row>
    <row r="37" spans="1:13" x14ac:dyDescent="0.25">
      <c r="A37" s="13" t="s">
        <v>98</v>
      </c>
      <c r="B37" s="8"/>
      <c r="C37" s="9" t="s">
        <v>133</v>
      </c>
      <c r="D37" s="112"/>
      <c r="E37" s="10" t="s">
        <v>71</v>
      </c>
      <c r="F37" s="11">
        <v>184471.84</v>
      </c>
      <c r="G37" s="34">
        <f t="shared" si="8"/>
        <v>1.6160240554209133E-2</v>
      </c>
      <c r="H37" s="35">
        <f t="shared" si="9"/>
        <v>1.1796975604572666</v>
      </c>
      <c r="I37" s="11">
        <v>42</v>
      </c>
      <c r="J37" s="34">
        <f t="shared" si="6"/>
        <v>2.0309477756286266E-2</v>
      </c>
      <c r="K37" s="35">
        <f t="shared" si="7"/>
        <v>1.4825918762088974</v>
      </c>
      <c r="L37" s="36">
        <f t="shared" si="10"/>
        <v>2.662289436666164</v>
      </c>
    </row>
    <row r="38" spans="1:13" x14ac:dyDescent="0.25">
      <c r="A38" s="7" t="s">
        <v>98</v>
      </c>
      <c r="B38" s="8"/>
      <c r="C38" s="9" t="s">
        <v>134</v>
      </c>
      <c r="D38" s="112"/>
      <c r="E38" s="10" t="s">
        <v>79</v>
      </c>
      <c r="F38" s="11">
        <v>10449.24</v>
      </c>
      <c r="G38" s="34">
        <f t="shared" si="8"/>
        <v>9.1538216352514423E-4</v>
      </c>
      <c r="H38" s="35">
        <f t="shared" si="9"/>
        <v>6.6822897937335535E-2</v>
      </c>
      <c r="I38" s="11">
        <v>19</v>
      </c>
      <c r="J38" s="34">
        <f t="shared" si="6"/>
        <v>9.1876208897485497E-3</v>
      </c>
      <c r="K38" s="35">
        <f t="shared" si="7"/>
        <v>0.67069632495164411</v>
      </c>
      <c r="L38" s="36">
        <f t="shared" si="10"/>
        <v>0.73751922288897964</v>
      </c>
    </row>
    <row r="39" spans="1:13" x14ac:dyDescent="0.25">
      <c r="A39" s="7" t="s">
        <v>98</v>
      </c>
      <c r="B39" s="8"/>
      <c r="C39" s="9" t="s">
        <v>135</v>
      </c>
      <c r="D39" s="112"/>
      <c r="E39" s="10" t="s">
        <v>75</v>
      </c>
      <c r="F39" s="11">
        <v>66040.45</v>
      </c>
      <c r="G39" s="34">
        <f t="shared" si="8"/>
        <v>5.7853250572457047E-3</v>
      </c>
      <c r="H39" s="35">
        <f t="shared" si="9"/>
        <v>0.42232872917893644</v>
      </c>
      <c r="I39" s="11">
        <v>23</v>
      </c>
      <c r="J39" s="34">
        <f t="shared" si="6"/>
        <v>1.1121856866537718E-2</v>
      </c>
      <c r="K39" s="35">
        <f t="shared" si="7"/>
        <v>0.81189555125725343</v>
      </c>
      <c r="L39" s="36">
        <f t="shared" si="10"/>
        <v>1.2342242804361898</v>
      </c>
    </row>
    <row r="40" spans="1:13" x14ac:dyDescent="0.25">
      <c r="A40" s="7" t="s">
        <v>98</v>
      </c>
      <c r="B40" s="8"/>
      <c r="C40" s="9" t="s">
        <v>136</v>
      </c>
      <c r="D40" s="112"/>
      <c r="E40" s="10" t="s">
        <v>74</v>
      </c>
      <c r="F40" s="11">
        <v>81361.63</v>
      </c>
      <c r="G40" s="34">
        <f t="shared" si="8"/>
        <v>7.1275025645245287E-3</v>
      </c>
      <c r="H40" s="35">
        <f t="shared" si="9"/>
        <v>0.52030768721029064</v>
      </c>
      <c r="I40" s="11">
        <v>41</v>
      </c>
      <c r="J40" s="34">
        <f t="shared" si="6"/>
        <v>1.9825918762088973E-2</v>
      </c>
      <c r="K40" s="35">
        <f t="shared" si="7"/>
        <v>1.4472920696324951</v>
      </c>
      <c r="L40" s="36">
        <f t="shared" si="10"/>
        <v>1.9675997568427857</v>
      </c>
    </row>
    <row r="41" spans="1:13" x14ac:dyDescent="0.25">
      <c r="A41" s="13" t="s">
        <v>98</v>
      </c>
      <c r="B41" s="8"/>
      <c r="C41" s="9" t="s">
        <v>137</v>
      </c>
      <c r="D41" s="112"/>
      <c r="E41" s="10" t="s">
        <v>69</v>
      </c>
      <c r="F41" s="11">
        <v>109886.22</v>
      </c>
      <c r="G41" s="34">
        <f t="shared" si="8"/>
        <v>9.6263351023806489E-3</v>
      </c>
      <c r="H41" s="35">
        <f t="shared" si="9"/>
        <v>0.70272246247378733</v>
      </c>
      <c r="I41" s="11">
        <v>17</v>
      </c>
      <c r="J41" s="34">
        <f t="shared" si="6"/>
        <v>8.2205029013539647E-3</v>
      </c>
      <c r="K41" s="35">
        <f t="shared" si="7"/>
        <v>0.60009671179883939</v>
      </c>
      <c r="L41" s="36">
        <f t="shared" si="10"/>
        <v>1.3028191742726267</v>
      </c>
    </row>
    <row r="42" spans="1:13" x14ac:dyDescent="0.25">
      <c r="A42" s="13" t="s">
        <v>98</v>
      </c>
      <c r="B42" s="8"/>
      <c r="C42" s="9" t="s">
        <v>138</v>
      </c>
      <c r="D42" s="112"/>
      <c r="E42" s="10" t="s">
        <v>77</v>
      </c>
      <c r="F42" s="11">
        <v>21290.61</v>
      </c>
      <c r="G42" s="34">
        <f t="shared" si="8"/>
        <v>1.865115993562218E-3</v>
      </c>
      <c r="H42" s="35">
        <f t="shared" si="9"/>
        <v>0.13615346753004193</v>
      </c>
      <c r="I42" s="11">
        <v>11</v>
      </c>
      <c r="J42" s="34">
        <f t="shared" si="6"/>
        <v>5.3191489361702126E-3</v>
      </c>
      <c r="K42" s="35">
        <f t="shared" si="7"/>
        <v>0.38829787234042551</v>
      </c>
      <c r="L42" s="36">
        <f t="shared" si="10"/>
        <v>0.52445133987046744</v>
      </c>
    </row>
    <row r="43" spans="1:13" x14ac:dyDescent="0.25">
      <c r="A43" s="7" t="s">
        <v>98</v>
      </c>
      <c r="B43" s="8"/>
      <c r="C43" s="9" t="s">
        <v>139</v>
      </c>
      <c r="D43" s="112"/>
      <c r="E43" s="10" t="s">
        <v>78</v>
      </c>
      <c r="F43" s="11">
        <v>17634.12</v>
      </c>
      <c r="G43" s="34">
        <f t="shared" si="8"/>
        <v>1.5447974127747103E-3</v>
      </c>
      <c r="H43" s="35">
        <f t="shared" si="9"/>
        <v>0.11277021113255385</v>
      </c>
      <c r="I43" s="11">
        <v>16</v>
      </c>
      <c r="J43" s="34">
        <f t="shared" si="6"/>
        <v>7.7369439071566732E-3</v>
      </c>
      <c r="K43" s="35">
        <f t="shared" si="7"/>
        <v>0.5647969052224372</v>
      </c>
      <c r="L43" s="36">
        <f t="shared" si="10"/>
        <v>0.67756711635499101</v>
      </c>
    </row>
    <row r="44" spans="1:13" x14ac:dyDescent="0.25">
      <c r="A44" s="7" t="s">
        <v>98</v>
      </c>
      <c r="B44" s="8"/>
      <c r="C44" s="9" t="s">
        <v>140</v>
      </c>
      <c r="D44" s="112"/>
      <c r="E44" s="10" t="s">
        <v>81</v>
      </c>
      <c r="F44" s="11">
        <v>12548.74</v>
      </c>
      <c r="G44" s="34">
        <f t="shared" si="8"/>
        <v>1.0993041379769742E-3</v>
      </c>
      <c r="H44" s="35">
        <f t="shared" si="9"/>
        <v>8.0249202072319115E-2</v>
      </c>
      <c r="I44" s="11">
        <v>10</v>
      </c>
      <c r="J44" s="34">
        <f t="shared" si="6"/>
        <v>4.8355899419729211E-3</v>
      </c>
      <c r="K44" s="35">
        <f t="shared" si="7"/>
        <v>0.35299806576402326</v>
      </c>
      <c r="L44" s="36">
        <f t="shared" si="10"/>
        <v>0.43324726783634238</v>
      </c>
    </row>
    <row r="45" spans="1:13" x14ac:dyDescent="0.25">
      <c r="A45" s="13" t="s">
        <v>98</v>
      </c>
      <c r="B45" s="8"/>
      <c r="C45" s="9" t="s">
        <v>141</v>
      </c>
      <c r="D45" s="112"/>
      <c r="E45" s="10" t="s">
        <v>80</v>
      </c>
      <c r="F45" s="11">
        <v>16600.12</v>
      </c>
      <c r="G45" s="34">
        <f t="shared" si="8"/>
        <v>1.454216168867498E-3</v>
      </c>
      <c r="H45" s="35">
        <f t="shared" si="9"/>
        <v>0.10615778032732735</v>
      </c>
      <c r="I45" s="11">
        <v>15</v>
      </c>
      <c r="J45" s="34">
        <f t="shared" si="6"/>
        <v>7.2533849129593807E-3</v>
      </c>
      <c r="K45" s="35">
        <f t="shared" si="7"/>
        <v>0.52949709864603478</v>
      </c>
      <c r="L45" s="36">
        <f t="shared" si="10"/>
        <v>0.63565487897336215</v>
      </c>
    </row>
    <row r="46" spans="1:13" x14ac:dyDescent="0.25">
      <c r="A46" s="15" t="s">
        <v>98</v>
      </c>
      <c r="B46" s="8"/>
      <c r="C46" s="9" t="s">
        <v>142</v>
      </c>
      <c r="D46" s="112"/>
      <c r="E46" s="10" t="s">
        <v>76</v>
      </c>
      <c r="F46" s="11">
        <v>18815.830000000002</v>
      </c>
      <c r="G46" s="34">
        <f t="shared" si="8"/>
        <v>1.6483184589425944E-3</v>
      </c>
      <c r="H46" s="35">
        <f t="shared" si="9"/>
        <v>0.12032724750280939</v>
      </c>
      <c r="I46" s="11">
        <v>5</v>
      </c>
      <c r="J46" s="34">
        <f t="shared" si="6"/>
        <v>2.4177949709864605E-3</v>
      </c>
      <c r="K46" s="35">
        <f t="shared" si="7"/>
        <v>0.17649903288201163</v>
      </c>
      <c r="L46" s="36">
        <f t="shared" si="10"/>
        <v>0.29682628038482101</v>
      </c>
    </row>
    <row r="47" spans="1:13" x14ac:dyDescent="0.25">
      <c r="A47" s="15"/>
      <c r="B47" s="8"/>
      <c r="C47" s="9"/>
      <c r="D47" s="112"/>
      <c r="E47" s="10" t="s">
        <v>73</v>
      </c>
      <c r="F47" s="11">
        <v>114506.43</v>
      </c>
      <c r="G47" s="34">
        <f t="shared" si="8"/>
        <v>1.0031078205777691E-2</v>
      </c>
      <c r="H47" s="35">
        <f t="shared" si="9"/>
        <v>0.73226870902177144</v>
      </c>
      <c r="I47" s="11">
        <v>58</v>
      </c>
      <c r="J47" s="34">
        <f t="shared" si="6"/>
        <v>2.8046421663442941E-2</v>
      </c>
      <c r="K47" s="35">
        <f t="shared" si="7"/>
        <v>2.0473887814313345</v>
      </c>
      <c r="L47" s="36">
        <f t="shared" si="10"/>
        <v>2.779657490453106</v>
      </c>
    </row>
    <row r="48" spans="1:13" s="28" customFormat="1" x14ac:dyDescent="0.25">
      <c r="A48" s="29"/>
      <c r="B48" s="26"/>
      <c r="C48" s="27"/>
      <c r="D48" s="113"/>
      <c r="E48" s="14" t="s">
        <v>82</v>
      </c>
      <c r="F48" s="20">
        <v>11415166.709999997</v>
      </c>
      <c r="G48" s="37">
        <f t="shared" si="8"/>
        <v>1</v>
      </c>
      <c r="H48" s="38">
        <f>L48/2</f>
        <v>73</v>
      </c>
      <c r="I48" s="18">
        <f>SUM(I23:I47)</f>
        <v>2068</v>
      </c>
      <c r="J48" s="39">
        <v>1</v>
      </c>
      <c r="K48" s="40">
        <f>L48/2</f>
        <v>73</v>
      </c>
      <c r="L48" s="41">
        <v>146</v>
      </c>
      <c r="M48" s="28" t="s">
        <v>118</v>
      </c>
    </row>
    <row r="49" spans="1:13" x14ac:dyDescent="0.25">
      <c r="A49" s="7" t="s">
        <v>98</v>
      </c>
      <c r="B49" s="8"/>
      <c r="C49" s="9" t="s">
        <v>143</v>
      </c>
      <c r="D49" s="111" t="s">
        <v>28</v>
      </c>
      <c r="E49" s="10" t="s">
        <v>84</v>
      </c>
      <c r="F49" s="11">
        <v>653687.77</v>
      </c>
      <c r="G49" s="34">
        <f>F49/F$52</f>
        <v>0.14111595727673212</v>
      </c>
      <c r="H49" s="35">
        <f>H$52*G49</f>
        <v>3.3867829746415712</v>
      </c>
      <c r="I49" s="11">
        <v>145</v>
      </c>
      <c r="J49" s="34">
        <f>I49/$I$52</f>
        <v>0.14009661835748793</v>
      </c>
      <c r="K49" s="35">
        <f>$K$52*J49</f>
        <v>3.3623188405797104</v>
      </c>
      <c r="L49" s="36">
        <f>H49+K49</f>
        <v>6.7491018152212821</v>
      </c>
    </row>
    <row r="50" spans="1:13" x14ac:dyDescent="0.25">
      <c r="A50" s="7" t="s">
        <v>98</v>
      </c>
      <c r="B50" s="8"/>
      <c r="C50" s="9" t="s">
        <v>144</v>
      </c>
      <c r="D50" s="112"/>
      <c r="E50" s="10" t="s">
        <v>83</v>
      </c>
      <c r="F50" s="11">
        <v>3968736.14</v>
      </c>
      <c r="G50" s="34">
        <f t="shared" ref="G50:G52" si="11">F50/F$52</f>
        <v>0.85675765293094408</v>
      </c>
      <c r="H50" s="35">
        <f t="shared" ref="H50:H51" si="12">H$52*G50</f>
        <v>20.562183670342659</v>
      </c>
      <c r="I50" s="11">
        <v>871</v>
      </c>
      <c r="J50" s="34">
        <f>I50/$I$52</f>
        <v>0.84154589371980681</v>
      </c>
      <c r="K50" s="35">
        <f>$K$52*J50</f>
        <v>20.197101449275365</v>
      </c>
      <c r="L50" s="36">
        <f t="shared" ref="L50:L51" si="13">H50+K50</f>
        <v>40.759285119618028</v>
      </c>
    </row>
    <row r="51" spans="1:13" x14ac:dyDescent="0.25">
      <c r="A51" s="7" t="s">
        <v>98</v>
      </c>
      <c r="B51" s="8"/>
      <c r="C51" s="9" t="s">
        <v>145</v>
      </c>
      <c r="D51" s="112"/>
      <c r="E51" s="10" t="s">
        <v>85</v>
      </c>
      <c r="F51" s="11">
        <v>9850.02</v>
      </c>
      <c r="G51" s="34">
        <f t="shared" si="11"/>
        <v>2.1263897923238751E-3</v>
      </c>
      <c r="H51" s="35">
        <f t="shared" si="12"/>
        <v>5.1033355015773003E-2</v>
      </c>
      <c r="I51" s="11">
        <v>19</v>
      </c>
      <c r="J51" s="34">
        <f>I51/$I$52</f>
        <v>1.8357487922705314E-2</v>
      </c>
      <c r="K51" s="35">
        <f>$K$52*J51</f>
        <v>0.44057971014492753</v>
      </c>
      <c r="L51" s="36">
        <f t="shared" si="13"/>
        <v>0.49161306516070052</v>
      </c>
    </row>
    <row r="52" spans="1:13" s="28" customFormat="1" x14ac:dyDescent="0.25">
      <c r="A52" s="32"/>
      <c r="B52" s="26"/>
      <c r="C52" s="27"/>
      <c r="D52" s="113"/>
      <c r="E52" s="14" t="s">
        <v>86</v>
      </c>
      <c r="F52" s="20">
        <v>4632273.93</v>
      </c>
      <c r="G52" s="37">
        <f t="shared" si="11"/>
        <v>1</v>
      </c>
      <c r="H52" s="38">
        <f>L52/2</f>
        <v>24</v>
      </c>
      <c r="I52" s="18">
        <f>SUM(I49:I51)</f>
        <v>1035</v>
      </c>
      <c r="J52" s="39">
        <v>1</v>
      </c>
      <c r="K52" s="40">
        <f>L52/2</f>
        <v>24</v>
      </c>
      <c r="L52" s="41">
        <v>48</v>
      </c>
      <c r="M52" s="28" t="s">
        <v>118</v>
      </c>
    </row>
    <row r="53" spans="1:13" x14ac:dyDescent="0.25">
      <c r="A53" s="7" t="s">
        <v>98</v>
      </c>
      <c r="B53" s="8"/>
      <c r="C53" s="9" t="s">
        <v>146</v>
      </c>
      <c r="D53" s="111" t="s">
        <v>3</v>
      </c>
      <c r="E53" s="10" t="s">
        <v>87</v>
      </c>
      <c r="F53" s="11">
        <v>1719783.29</v>
      </c>
      <c r="G53" s="34">
        <f>F53/F$56</f>
        <v>0.76247205453802169</v>
      </c>
      <c r="H53" s="35">
        <f>H$56*G53</f>
        <v>4.9560683544971411</v>
      </c>
      <c r="I53" s="11">
        <v>236</v>
      </c>
      <c r="J53" s="34">
        <f>I53/$I$56</f>
        <v>0.73750000000000004</v>
      </c>
      <c r="K53" s="35">
        <f>$K$56*J53</f>
        <v>4.7937500000000002</v>
      </c>
      <c r="L53" s="36">
        <f>H53+K53</f>
        <v>9.7498183544971404</v>
      </c>
    </row>
    <row r="54" spans="1:13" x14ac:dyDescent="0.25">
      <c r="A54" s="7" t="s">
        <v>98</v>
      </c>
      <c r="B54" s="8"/>
      <c r="C54" s="9" t="s">
        <v>147</v>
      </c>
      <c r="D54" s="112"/>
      <c r="E54" s="10" t="s">
        <v>88</v>
      </c>
      <c r="F54" s="11">
        <v>300432.01</v>
      </c>
      <c r="G54" s="34">
        <f t="shared" ref="G54:G56" si="14">F54/F$56</f>
        <v>0.13319760300362465</v>
      </c>
      <c r="H54" s="35">
        <f t="shared" ref="H54:H55" si="15">H$56*G54</f>
        <v>0.86578441952356022</v>
      </c>
      <c r="I54" s="11">
        <v>38</v>
      </c>
      <c r="J54" s="34">
        <f>I54/$I$56</f>
        <v>0.11874999999999999</v>
      </c>
      <c r="K54" s="35">
        <f>$K$56*J54</f>
        <v>0.77187499999999998</v>
      </c>
      <c r="L54" s="36">
        <f t="shared" ref="L54:L55" si="16">H54+K54</f>
        <v>1.6376594195235601</v>
      </c>
    </row>
    <row r="55" spans="1:13" x14ac:dyDescent="0.25">
      <c r="A55" s="7" t="s">
        <v>98</v>
      </c>
      <c r="B55" s="8"/>
      <c r="C55" s="9" t="s">
        <v>148</v>
      </c>
      <c r="D55" s="112"/>
      <c r="E55" s="10" t="s">
        <v>89</v>
      </c>
      <c r="F55" s="11">
        <v>235320.86</v>
      </c>
      <c r="G55" s="34">
        <f t="shared" si="14"/>
        <v>0.10433034245835365</v>
      </c>
      <c r="H55" s="35">
        <f t="shared" si="15"/>
        <v>0.67814722597929877</v>
      </c>
      <c r="I55" s="11">
        <v>46</v>
      </c>
      <c r="J55" s="34">
        <f>I55/$I$56</f>
        <v>0.14374999999999999</v>
      </c>
      <c r="K55" s="35">
        <f>$K$56*J55</f>
        <v>0.93437499999999996</v>
      </c>
      <c r="L55" s="36">
        <f t="shared" si="16"/>
        <v>1.6125222259792986</v>
      </c>
    </row>
    <row r="56" spans="1:13" s="28" customFormat="1" x14ac:dyDescent="0.25">
      <c r="A56" s="30"/>
      <c r="B56" s="30"/>
      <c r="C56" s="31"/>
      <c r="D56" s="113"/>
      <c r="E56" s="16" t="s">
        <v>90</v>
      </c>
      <c r="F56" s="42">
        <v>2255536.16</v>
      </c>
      <c r="G56" s="37">
        <f t="shared" si="14"/>
        <v>1</v>
      </c>
      <c r="H56" s="38">
        <f>L56/2</f>
        <v>6.5</v>
      </c>
      <c r="I56" s="43">
        <f>SUM(I53:I55)</f>
        <v>320</v>
      </c>
      <c r="J56" s="39">
        <v>1</v>
      </c>
      <c r="K56" s="40">
        <f>L56/2</f>
        <v>6.5</v>
      </c>
      <c r="L56" s="41">
        <v>13</v>
      </c>
      <c r="M56" s="28" t="s">
        <v>118</v>
      </c>
    </row>
  </sheetData>
  <sheetProtection algorithmName="SHA-512" hashValue="BggumwfPyUM0P9PoM3cLZVTjIjYqhAS89LQDoQsghjtNBhZ8hFGbm9mHMtcRcwoBsvjtF8UIxJzOXac4ehT4og==" saltValue="xSqwdFZyiLL6uq+kD91CSg==" spinCount="100000" sheet="1" objects="1" scenarios="1"/>
  <sortState xmlns:xlrd2="http://schemas.microsoft.com/office/spreadsheetml/2017/richdata2" ref="E3:L21">
    <sortCondition ref="E3"/>
  </sortState>
  <mergeCells count="6">
    <mergeCell ref="D53:D56"/>
    <mergeCell ref="A2:C2"/>
    <mergeCell ref="D49:D52"/>
    <mergeCell ref="D1:L1"/>
    <mergeCell ref="D3:D22"/>
    <mergeCell ref="D23:D4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5FEAD-7319-4D21-BA3C-C96F5AEED9B0}">
  <dimension ref="A1:M56"/>
  <sheetViews>
    <sheetView topLeftCell="D1" workbookViewId="0">
      <selection activeCell="L2" sqref="E1:L1048576"/>
    </sheetView>
  </sheetViews>
  <sheetFormatPr defaultRowHeight="15" x14ac:dyDescent="0.25"/>
  <cols>
    <col min="1" max="2" width="0" hidden="1" customWidth="1"/>
    <col min="3" max="3" width="5.5703125" hidden="1" customWidth="1"/>
    <col min="4" max="4" width="21.140625" customWidth="1"/>
    <col min="5" max="5" width="43.140625" bestFit="1" customWidth="1"/>
    <col min="6" max="6" width="17.7109375" hidden="1" customWidth="1"/>
    <col min="7" max="7" width="17.7109375" style="22" hidden="1" customWidth="1"/>
    <col min="8" max="8" width="17.7109375" style="5" hidden="1" customWidth="1"/>
    <col min="9" max="10" width="17.7109375" hidden="1" customWidth="1"/>
    <col min="11" max="11" width="17.7109375" style="5" hidden="1" customWidth="1"/>
    <col min="12" max="12" width="17.7109375" style="28" customWidth="1"/>
  </cols>
  <sheetData>
    <row r="1" spans="1:12" x14ac:dyDescent="0.25">
      <c r="D1" s="117">
        <v>44896</v>
      </c>
      <c r="E1" s="118"/>
      <c r="F1" s="118"/>
      <c r="G1" s="118"/>
      <c r="H1" s="118"/>
      <c r="I1" s="118"/>
      <c r="J1" s="118"/>
      <c r="K1" s="118"/>
      <c r="L1" s="118"/>
    </row>
    <row r="2" spans="1:12" ht="25.5" x14ac:dyDescent="0.25">
      <c r="A2" s="116" t="s">
        <v>91</v>
      </c>
      <c r="B2" s="116"/>
      <c r="C2" s="116"/>
      <c r="D2" s="71" t="s">
        <v>34</v>
      </c>
      <c r="E2" s="71" t="s">
        <v>35</v>
      </c>
      <c r="F2" s="19" t="s">
        <v>36</v>
      </c>
      <c r="G2" s="23" t="s">
        <v>92</v>
      </c>
      <c r="H2" s="24" t="s">
        <v>93</v>
      </c>
      <c r="I2" s="17" t="s">
        <v>94</v>
      </c>
      <c r="J2" s="17" t="s">
        <v>95</v>
      </c>
      <c r="K2" s="33" t="s">
        <v>96</v>
      </c>
      <c r="L2" s="21" t="s">
        <v>97</v>
      </c>
    </row>
    <row r="3" spans="1:12" x14ac:dyDescent="0.25">
      <c r="A3" s="7" t="s">
        <v>98</v>
      </c>
      <c r="B3" s="8"/>
      <c r="C3" s="9" t="s">
        <v>99</v>
      </c>
      <c r="D3" s="111" t="s">
        <v>0</v>
      </c>
      <c r="E3" s="10" t="s">
        <v>51</v>
      </c>
      <c r="F3" s="11">
        <v>339955.55</v>
      </c>
      <c r="G3" s="34">
        <f t="shared" ref="G3:G21" si="0">F3/F$22</f>
        <v>1.1502597707030738E-2</v>
      </c>
      <c r="H3" s="35">
        <f t="shared" ref="H3:H21" si="1">H$22*G3</f>
        <v>0.73041495439645188</v>
      </c>
      <c r="I3" s="11">
        <v>15</v>
      </c>
      <c r="J3" s="34">
        <f t="shared" ref="J3:J21" si="2">I3/$I$22</f>
        <v>1.3574660633484163E-2</v>
      </c>
      <c r="K3" s="35">
        <f t="shared" ref="K3:K21" si="3">K$22*J3</f>
        <v>0.86199095022624439</v>
      </c>
      <c r="L3" s="36">
        <f t="shared" ref="L3:L21" si="4">H3+K3</f>
        <v>1.5924059046226962</v>
      </c>
    </row>
    <row r="4" spans="1:12" x14ac:dyDescent="0.25">
      <c r="A4" s="7" t="s">
        <v>98</v>
      </c>
      <c r="B4" s="8"/>
      <c r="C4" s="9" t="s">
        <v>100</v>
      </c>
      <c r="D4" s="112"/>
      <c r="E4" s="10" t="s">
        <v>53</v>
      </c>
      <c r="F4" s="11">
        <v>345069.27</v>
      </c>
      <c r="G4" s="34">
        <f t="shared" si="0"/>
        <v>1.1675623456857142E-2</v>
      </c>
      <c r="H4" s="35">
        <f t="shared" si="1"/>
        <v>0.74140208951042852</v>
      </c>
      <c r="I4" s="11">
        <v>18</v>
      </c>
      <c r="J4" s="34">
        <f t="shared" si="2"/>
        <v>1.6289592760180997E-2</v>
      </c>
      <c r="K4" s="35">
        <f t="shared" si="3"/>
        <v>1.0343891402714933</v>
      </c>
      <c r="L4" s="36">
        <f t="shared" si="4"/>
        <v>1.7757912297819218</v>
      </c>
    </row>
    <row r="5" spans="1:12" x14ac:dyDescent="0.25">
      <c r="A5" s="7" t="s">
        <v>98</v>
      </c>
      <c r="B5" s="8"/>
      <c r="C5" s="9" t="s">
        <v>101</v>
      </c>
      <c r="D5" s="112"/>
      <c r="E5" s="10" t="s">
        <v>43</v>
      </c>
      <c r="F5" s="11">
        <v>1066055.6000000001</v>
      </c>
      <c r="G5" s="34">
        <f t="shared" si="0"/>
        <v>3.6070623645142075E-2</v>
      </c>
      <c r="H5" s="35">
        <f t="shared" si="1"/>
        <v>2.2904846014665217</v>
      </c>
      <c r="I5" s="11">
        <v>54</v>
      </c>
      <c r="J5" s="34">
        <f t="shared" si="2"/>
        <v>4.8868778280542986E-2</v>
      </c>
      <c r="K5" s="35">
        <f t="shared" si="3"/>
        <v>3.1031674208144797</v>
      </c>
      <c r="L5" s="36">
        <f t="shared" si="4"/>
        <v>5.3936520222810014</v>
      </c>
    </row>
    <row r="6" spans="1:12" x14ac:dyDescent="0.25">
      <c r="A6" s="7" t="s">
        <v>98</v>
      </c>
      <c r="B6" s="8"/>
      <c r="C6" s="9" t="s">
        <v>102</v>
      </c>
      <c r="D6" s="112"/>
      <c r="E6" s="10" t="s">
        <v>40</v>
      </c>
      <c r="F6" s="11">
        <v>5317668.42</v>
      </c>
      <c r="G6" s="34">
        <f t="shared" si="0"/>
        <v>0.17992646560599398</v>
      </c>
      <c r="H6" s="35">
        <f t="shared" si="1"/>
        <v>11.425330565980618</v>
      </c>
      <c r="I6" s="11">
        <v>155</v>
      </c>
      <c r="J6" s="34">
        <f t="shared" si="2"/>
        <v>0.14027149321266968</v>
      </c>
      <c r="K6" s="35">
        <f t="shared" si="3"/>
        <v>8.9072398190045252</v>
      </c>
      <c r="L6" s="36">
        <f t="shared" si="4"/>
        <v>20.332570384985143</v>
      </c>
    </row>
    <row r="7" spans="1:12" x14ac:dyDescent="0.25">
      <c r="A7" s="7" t="s">
        <v>98</v>
      </c>
      <c r="B7" s="8"/>
      <c r="C7" s="9" t="s">
        <v>103</v>
      </c>
      <c r="D7" s="112"/>
      <c r="E7" s="10" t="s">
        <v>50</v>
      </c>
      <c r="F7" s="11">
        <v>396160.78</v>
      </c>
      <c r="G7" s="34">
        <f t="shared" si="0"/>
        <v>1.3404335006866367E-2</v>
      </c>
      <c r="H7" s="35">
        <f t="shared" si="1"/>
        <v>0.85117527293601425</v>
      </c>
      <c r="I7" s="11">
        <v>24</v>
      </c>
      <c r="J7" s="34">
        <f t="shared" si="2"/>
        <v>2.171945701357466E-2</v>
      </c>
      <c r="K7" s="35">
        <f t="shared" si="3"/>
        <v>1.3791855203619909</v>
      </c>
      <c r="L7" s="36">
        <f t="shared" si="4"/>
        <v>2.2303607932980052</v>
      </c>
    </row>
    <row r="8" spans="1:12" x14ac:dyDescent="0.25">
      <c r="A8" s="7" t="s">
        <v>98</v>
      </c>
      <c r="B8" s="8"/>
      <c r="C8" s="9" t="s">
        <v>104</v>
      </c>
      <c r="D8" s="112"/>
      <c r="E8" s="10" t="s">
        <v>42</v>
      </c>
      <c r="F8" s="11">
        <v>1177578.33</v>
      </c>
      <c r="G8" s="34">
        <f t="shared" si="0"/>
        <v>3.9844061373632778E-2</v>
      </c>
      <c r="H8" s="35">
        <f t="shared" si="1"/>
        <v>2.5300978972256813</v>
      </c>
      <c r="I8" s="11">
        <v>48</v>
      </c>
      <c r="J8" s="34">
        <f t="shared" si="2"/>
        <v>4.343891402714932E-2</v>
      </c>
      <c r="K8" s="35">
        <f t="shared" si="3"/>
        <v>2.7583710407239819</v>
      </c>
      <c r="L8" s="36">
        <f t="shared" si="4"/>
        <v>5.2884689379496628</v>
      </c>
    </row>
    <row r="9" spans="1:12" x14ac:dyDescent="0.25">
      <c r="A9" s="7" t="s">
        <v>98</v>
      </c>
      <c r="B9" s="8"/>
      <c r="C9" s="9" t="s">
        <v>105</v>
      </c>
      <c r="D9" s="112"/>
      <c r="E9" s="10" t="s">
        <v>44</v>
      </c>
      <c r="F9" s="11">
        <v>778836.54</v>
      </c>
      <c r="G9" s="34">
        <f t="shared" si="0"/>
        <v>2.6352396362276639E-2</v>
      </c>
      <c r="H9" s="35">
        <f t="shared" si="1"/>
        <v>1.6733771690045667</v>
      </c>
      <c r="I9" s="11">
        <v>19</v>
      </c>
      <c r="J9" s="34">
        <f t="shared" si="2"/>
        <v>1.7194570135746608E-2</v>
      </c>
      <c r="K9" s="35">
        <f t="shared" si="3"/>
        <v>1.0918552036199096</v>
      </c>
      <c r="L9" s="36">
        <f t="shared" si="4"/>
        <v>2.7652323726244763</v>
      </c>
    </row>
    <row r="10" spans="1:12" x14ac:dyDescent="0.25">
      <c r="A10" s="7" t="s">
        <v>98</v>
      </c>
      <c r="B10" s="8"/>
      <c r="C10" s="9" t="s">
        <v>106</v>
      </c>
      <c r="D10" s="112"/>
      <c r="E10" s="10" t="s">
        <v>41</v>
      </c>
      <c r="F10" s="11">
        <v>2369007.9300000002</v>
      </c>
      <c r="G10" s="34">
        <f t="shared" si="0"/>
        <v>8.0156788684743158E-2</v>
      </c>
      <c r="H10" s="35">
        <f t="shared" si="1"/>
        <v>5.0899560814811906</v>
      </c>
      <c r="I10" s="11">
        <v>38</v>
      </c>
      <c r="J10" s="34">
        <f t="shared" si="2"/>
        <v>3.4389140271493215E-2</v>
      </c>
      <c r="K10" s="35">
        <f t="shared" si="3"/>
        <v>2.1837104072398192</v>
      </c>
      <c r="L10" s="36">
        <f t="shared" si="4"/>
        <v>7.2736664887210098</v>
      </c>
    </row>
    <row r="11" spans="1:12" x14ac:dyDescent="0.25">
      <c r="A11" s="7" t="s">
        <v>98</v>
      </c>
      <c r="B11" s="8"/>
      <c r="C11" s="9" t="s">
        <v>107</v>
      </c>
      <c r="D11" s="112"/>
      <c r="E11" s="10" t="s">
        <v>46</v>
      </c>
      <c r="F11" s="11">
        <v>888051.97</v>
      </c>
      <c r="G11" s="34">
        <f t="shared" si="0"/>
        <v>3.0047765226501318E-2</v>
      </c>
      <c r="H11" s="35">
        <f t="shared" si="1"/>
        <v>1.9080330918828337</v>
      </c>
      <c r="I11" s="11">
        <v>59</v>
      </c>
      <c r="J11" s="34">
        <f t="shared" si="2"/>
        <v>5.3393665158371038E-2</v>
      </c>
      <c r="K11" s="35">
        <f t="shared" si="3"/>
        <v>3.390497737556561</v>
      </c>
      <c r="L11" s="36">
        <f t="shared" si="4"/>
        <v>5.2985308294393949</v>
      </c>
    </row>
    <row r="12" spans="1:12" x14ac:dyDescent="0.25">
      <c r="A12" s="7" t="s">
        <v>98</v>
      </c>
      <c r="B12" s="8"/>
      <c r="C12" s="9" t="s">
        <v>108</v>
      </c>
      <c r="D12" s="112"/>
      <c r="E12" s="10" t="s">
        <v>37</v>
      </c>
      <c r="F12" s="11">
        <v>6062193.2300000004</v>
      </c>
      <c r="G12" s="34">
        <f t="shared" si="0"/>
        <v>0.20511790422887718</v>
      </c>
      <c r="H12" s="35">
        <f t="shared" si="1"/>
        <v>13.024986918533701</v>
      </c>
      <c r="I12" s="11">
        <v>151</v>
      </c>
      <c r="J12" s="34">
        <f t="shared" si="2"/>
        <v>0.13665158371040723</v>
      </c>
      <c r="K12" s="35">
        <f t="shared" si="3"/>
        <v>8.6773755656108591</v>
      </c>
      <c r="L12" s="36">
        <f t="shared" si="4"/>
        <v>21.702362484144558</v>
      </c>
    </row>
    <row r="13" spans="1:12" x14ac:dyDescent="0.25">
      <c r="A13" s="7" t="s">
        <v>98</v>
      </c>
      <c r="B13" s="8"/>
      <c r="C13" s="9" t="s">
        <v>109</v>
      </c>
      <c r="D13" s="112"/>
      <c r="E13" s="10" t="s">
        <v>52</v>
      </c>
      <c r="F13" s="11">
        <v>479637.54</v>
      </c>
      <c r="G13" s="34">
        <f t="shared" si="0"/>
        <v>1.6228820702617927E-2</v>
      </c>
      <c r="H13" s="35">
        <f t="shared" si="1"/>
        <v>1.0305301146162384</v>
      </c>
      <c r="I13" s="11">
        <v>32</v>
      </c>
      <c r="J13" s="34">
        <f t="shared" si="2"/>
        <v>2.8959276018099549E-2</v>
      </c>
      <c r="K13" s="35">
        <f t="shared" si="3"/>
        <v>1.8389140271493214</v>
      </c>
      <c r="L13" s="36">
        <f t="shared" si="4"/>
        <v>2.8694441417655598</v>
      </c>
    </row>
    <row r="14" spans="1:12" x14ac:dyDescent="0.25">
      <c r="A14" s="7" t="s">
        <v>98</v>
      </c>
      <c r="B14" s="8"/>
      <c r="C14" s="9" t="s">
        <v>110</v>
      </c>
      <c r="D14" s="112"/>
      <c r="E14" s="10" t="s">
        <v>47</v>
      </c>
      <c r="F14" s="11">
        <v>665572.79</v>
      </c>
      <c r="G14" s="34">
        <f t="shared" si="0"/>
        <v>2.2520050189255778E-2</v>
      </c>
      <c r="H14" s="35">
        <f t="shared" si="1"/>
        <v>1.4300231870177418</v>
      </c>
      <c r="I14" s="11">
        <v>37</v>
      </c>
      <c r="J14" s="34">
        <f t="shared" si="2"/>
        <v>3.3484162895927601E-2</v>
      </c>
      <c r="K14" s="35">
        <f t="shared" si="3"/>
        <v>2.1262443438914027</v>
      </c>
      <c r="L14" s="36">
        <f t="shared" si="4"/>
        <v>3.5562675309091443</v>
      </c>
    </row>
    <row r="15" spans="1:12" x14ac:dyDescent="0.25">
      <c r="A15" s="7" t="s">
        <v>98</v>
      </c>
      <c r="B15" s="8"/>
      <c r="C15" s="9" t="s">
        <v>111</v>
      </c>
      <c r="D15" s="112"/>
      <c r="E15" s="10" t="s">
        <v>45</v>
      </c>
      <c r="F15" s="11">
        <v>1308496.97</v>
      </c>
      <c r="G15" s="34">
        <f t="shared" si="0"/>
        <v>4.4273771223263363E-2</v>
      </c>
      <c r="H15" s="35">
        <f t="shared" si="1"/>
        <v>2.8113844726772235</v>
      </c>
      <c r="I15" s="11">
        <v>115</v>
      </c>
      <c r="J15" s="34">
        <f t="shared" si="2"/>
        <v>0.10407239819004525</v>
      </c>
      <c r="K15" s="35">
        <f t="shared" si="3"/>
        <v>6.6085972850678738</v>
      </c>
      <c r="L15" s="36">
        <f t="shared" si="4"/>
        <v>9.4199817577450968</v>
      </c>
    </row>
    <row r="16" spans="1:12" x14ac:dyDescent="0.25">
      <c r="A16" s="7" t="s">
        <v>98</v>
      </c>
      <c r="B16" s="8"/>
      <c r="C16" s="9" t="s">
        <v>112</v>
      </c>
      <c r="D16" s="112"/>
      <c r="E16" s="10" t="s">
        <v>55</v>
      </c>
      <c r="F16" s="11">
        <v>63174.12</v>
      </c>
      <c r="G16" s="34">
        <f t="shared" si="0"/>
        <v>2.1375338271597119E-3</v>
      </c>
      <c r="H16" s="35">
        <f t="shared" si="1"/>
        <v>0.13573339802464171</v>
      </c>
      <c r="I16" s="11">
        <v>12</v>
      </c>
      <c r="J16" s="34">
        <f t="shared" si="2"/>
        <v>1.085972850678733E-2</v>
      </c>
      <c r="K16" s="35">
        <f t="shared" si="3"/>
        <v>0.68959276018099547</v>
      </c>
      <c r="L16" s="36">
        <f t="shared" si="4"/>
        <v>0.82532615820563715</v>
      </c>
    </row>
    <row r="17" spans="1:13" x14ac:dyDescent="0.25">
      <c r="A17" s="7" t="s">
        <v>98</v>
      </c>
      <c r="B17" s="8"/>
      <c r="C17" s="9" t="s">
        <v>113</v>
      </c>
      <c r="D17" s="112"/>
      <c r="E17" s="10" t="s">
        <v>49</v>
      </c>
      <c r="F17" s="11">
        <v>589571.59</v>
      </c>
      <c r="G17" s="34">
        <f t="shared" si="0"/>
        <v>1.9948504500851557E-2</v>
      </c>
      <c r="H17" s="35">
        <f t="shared" si="1"/>
        <v>1.2667300358040738</v>
      </c>
      <c r="I17" s="11">
        <v>58</v>
      </c>
      <c r="J17" s="34">
        <f t="shared" si="2"/>
        <v>5.2488687782805431E-2</v>
      </c>
      <c r="K17" s="35">
        <f t="shared" si="3"/>
        <v>3.3330316742081449</v>
      </c>
      <c r="L17" s="36">
        <f t="shared" si="4"/>
        <v>4.5997617100122188</v>
      </c>
    </row>
    <row r="18" spans="1:13" x14ac:dyDescent="0.25">
      <c r="A18" s="7" t="s">
        <v>98</v>
      </c>
      <c r="B18" s="8"/>
      <c r="C18" s="9" t="s">
        <v>114</v>
      </c>
      <c r="D18" s="112"/>
      <c r="E18" s="10" t="s">
        <v>38</v>
      </c>
      <c r="F18" s="11">
        <v>4533376.91</v>
      </c>
      <c r="G18" s="34">
        <f t="shared" si="0"/>
        <v>0.15338949709770025</v>
      </c>
      <c r="H18" s="35">
        <f t="shared" si="1"/>
        <v>9.7402330657039666</v>
      </c>
      <c r="I18" s="11">
        <v>101</v>
      </c>
      <c r="J18" s="34">
        <f t="shared" si="2"/>
        <v>9.1402714932126691E-2</v>
      </c>
      <c r="K18" s="35">
        <f t="shared" si="3"/>
        <v>5.8040723981900451</v>
      </c>
      <c r="L18" s="36">
        <f t="shared" si="4"/>
        <v>15.544305463894013</v>
      </c>
    </row>
    <row r="19" spans="1:13" x14ac:dyDescent="0.25">
      <c r="A19" s="7" t="s">
        <v>98</v>
      </c>
      <c r="B19" s="8"/>
      <c r="C19" s="9" t="s">
        <v>115</v>
      </c>
      <c r="D19" s="112"/>
      <c r="E19" s="10" t="s">
        <v>48</v>
      </c>
      <c r="F19" s="11">
        <v>805576.81</v>
      </c>
      <c r="G19" s="34">
        <f t="shared" si="0"/>
        <v>2.7257169260931722E-2</v>
      </c>
      <c r="H19" s="35">
        <f t="shared" si="1"/>
        <v>1.7308302480691644</v>
      </c>
      <c r="I19" s="11">
        <v>56</v>
      </c>
      <c r="J19" s="34">
        <f t="shared" si="2"/>
        <v>5.0678733031674209E-2</v>
      </c>
      <c r="K19" s="35">
        <f t="shared" si="3"/>
        <v>3.2180995475113123</v>
      </c>
      <c r="L19" s="36">
        <f t="shared" si="4"/>
        <v>4.9489297955804767</v>
      </c>
    </row>
    <row r="20" spans="1:13" x14ac:dyDescent="0.25">
      <c r="A20" s="13" t="s">
        <v>98</v>
      </c>
      <c r="B20" s="8"/>
      <c r="C20" s="9" t="s">
        <v>116</v>
      </c>
      <c r="D20" s="112"/>
      <c r="E20" s="10" t="s">
        <v>54</v>
      </c>
      <c r="F20" s="11">
        <v>67747.95</v>
      </c>
      <c r="G20" s="34">
        <f t="shared" si="0"/>
        <v>2.2922920785556616E-3</v>
      </c>
      <c r="H20" s="35">
        <f t="shared" si="1"/>
        <v>0.14556054698828452</v>
      </c>
      <c r="I20" s="11">
        <v>21</v>
      </c>
      <c r="J20" s="34">
        <f t="shared" si="2"/>
        <v>1.9004524886877826E-2</v>
      </c>
      <c r="K20" s="35">
        <f t="shared" si="3"/>
        <v>1.206787330316742</v>
      </c>
      <c r="L20" s="36">
        <f t="shared" si="4"/>
        <v>1.3523478773050266</v>
      </c>
    </row>
    <row r="21" spans="1:13" x14ac:dyDescent="0.25">
      <c r="A21" s="7" t="s">
        <v>98</v>
      </c>
      <c r="B21" s="8"/>
      <c r="C21" s="9" t="s">
        <v>117</v>
      </c>
      <c r="D21" s="112"/>
      <c r="E21" s="10" t="s">
        <v>39</v>
      </c>
      <c r="F21" s="11">
        <v>2300943.84</v>
      </c>
      <c r="G21" s="34">
        <f t="shared" si="0"/>
        <v>7.785379982174287E-2</v>
      </c>
      <c r="H21" s="35">
        <f t="shared" si="1"/>
        <v>4.9437162886806725</v>
      </c>
      <c r="I21" s="11">
        <v>92</v>
      </c>
      <c r="J21" s="34">
        <f t="shared" si="2"/>
        <v>8.3257918552036195E-2</v>
      </c>
      <c r="K21" s="35">
        <f t="shared" si="3"/>
        <v>5.2868778280542985</v>
      </c>
      <c r="L21" s="36">
        <f t="shared" si="4"/>
        <v>10.23059411673497</v>
      </c>
    </row>
    <row r="22" spans="1:13" s="28" customFormat="1" x14ac:dyDescent="0.25">
      <c r="A22" s="25"/>
      <c r="B22" s="26"/>
      <c r="C22" s="27"/>
      <c r="D22" s="113"/>
      <c r="E22" s="14" t="s">
        <v>56</v>
      </c>
      <c r="F22" s="20">
        <v>29554676.139999993</v>
      </c>
      <c r="G22" s="37">
        <f t="shared" ref="G22" si="5">F22/F$22</f>
        <v>1</v>
      </c>
      <c r="H22" s="38">
        <f>L22/2</f>
        <v>63.5</v>
      </c>
      <c r="I22" s="18">
        <f>SUM(I3:I21)</f>
        <v>1105</v>
      </c>
      <c r="J22" s="39">
        <v>1</v>
      </c>
      <c r="K22" s="40">
        <f>L22/2</f>
        <v>63.5</v>
      </c>
      <c r="L22" s="41">
        <v>127</v>
      </c>
      <c r="M22" s="28" t="s">
        <v>118</v>
      </c>
    </row>
    <row r="23" spans="1:13" x14ac:dyDescent="0.25">
      <c r="A23" s="7" t="s">
        <v>98</v>
      </c>
      <c r="B23" s="8"/>
      <c r="C23" s="9" t="s">
        <v>119</v>
      </c>
      <c r="D23" s="111" t="s">
        <v>1</v>
      </c>
      <c r="E23" s="10" t="s">
        <v>57</v>
      </c>
      <c r="F23" s="11">
        <v>3814146.86</v>
      </c>
      <c r="G23" s="34">
        <f>F23/F$48</f>
        <v>0.21716939514188655</v>
      </c>
      <c r="H23" s="35">
        <f>H$48*G23</f>
        <v>24.431556953462238</v>
      </c>
      <c r="I23" s="11">
        <v>132</v>
      </c>
      <c r="J23" s="34">
        <f t="shared" ref="J23:J47" si="6">I23/$I$48</f>
        <v>6.3829787234042548E-2</v>
      </c>
      <c r="K23" s="35">
        <f t="shared" ref="K23:K47" si="7">$K$48*J23</f>
        <v>7.1808510638297864</v>
      </c>
      <c r="L23" s="36">
        <f>H23+K23</f>
        <v>31.612408017292026</v>
      </c>
    </row>
    <row r="24" spans="1:13" x14ac:dyDescent="0.25">
      <c r="A24" s="7" t="s">
        <v>98</v>
      </c>
      <c r="B24" s="8"/>
      <c r="C24" s="9" t="s">
        <v>120</v>
      </c>
      <c r="D24" s="112"/>
      <c r="E24" s="10" t="s">
        <v>64</v>
      </c>
      <c r="F24" s="11">
        <v>1998972.84</v>
      </c>
      <c r="G24" s="34">
        <f t="shared" ref="G24:G48" si="8">F24/F$48</f>
        <v>0.11381725415991434</v>
      </c>
      <c r="H24" s="35">
        <f t="shared" ref="H24:H47" si="9">H$48*G24</f>
        <v>12.804441092990363</v>
      </c>
      <c r="I24" s="11">
        <v>130</v>
      </c>
      <c r="J24" s="34">
        <f t="shared" si="6"/>
        <v>6.286266924564797E-2</v>
      </c>
      <c r="K24" s="35">
        <f t="shared" si="7"/>
        <v>7.0720502901353965</v>
      </c>
      <c r="L24" s="36">
        <f t="shared" ref="L24:L47" si="10">H24+K24</f>
        <v>19.87649138312576</v>
      </c>
    </row>
    <row r="25" spans="1:13" x14ac:dyDescent="0.25">
      <c r="A25" s="13" t="s">
        <v>98</v>
      </c>
      <c r="B25" s="8"/>
      <c r="C25" s="9" t="s">
        <v>121</v>
      </c>
      <c r="D25" s="112"/>
      <c r="E25" s="10" t="s">
        <v>63</v>
      </c>
      <c r="F25" s="11">
        <v>719823.76</v>
      </c>
      <c r="G25" s="34">
        <f t="shared" si="8"/>
        <v>4.0985231116129207E-2</v>
      </c>
      <c r="H25" s="35">
        <f t="shared" si="9"/>
        <v>4.6108385005645358</v>
      </c>
      <c r="I25" s="11">
        <v>132</v>
      </c>
      <c r="J25" s="34">
        <f t="shared" si="6"/>
        <v>6.3829787234042548E-2</v>
      </c>
      <c r="K25" s="35">
        <f t="shared" si="7"/>
        <v>7.1808510638297864</v>
      </c>
      <c r="L25" s="36">
        <f t="shared" si="10"/>
        <v>11.791689564394321</v>
      </c>
    </row>
    <row r="26" spans="1:13" x14ac:dyDescent="0.25">
      <c r="A26" s="7" t="s">
        <v>98</v>
      </c>
      <c r="B26" s="8"/>
      <c r="C26" s="9" t="s">
        <v>122</v>
      </c>
      <c r="D26" s="112"/>
      <c r="E26" s="10" t="s">
        <v>59</v>
      </c>
      <c r="F26" s="11">
        <v>1714097.5</v>
      </c>
      <c r="G26" s="34">
        <f t="shared" si="8"/>
        <v>9.7597059303904179E-2</v>
      </c>
      <c r="H26" s="35">
        <f t="shared" si="9"/>
        <v>10.979669171689221</v>
      </c>
      <c r="I26" s="11">
        <v>172</v>
      </c>
      <c r="J26" s="34">
        <f t="shared" si="6"/>
        <v>8.3172147001934232E-2</v>
      </c>
      <c r="K26" s="35">
        <f t="shared" si="7"/>
        <v>9.3568665377176004</v>
      </c>
      <c r="L26" s="36">
        <f t="shared" si="10"/>
        <v>20.336535709406821</v>
      </c>
    </row>
    <row r="27" spans="1:13" x14ac:dyDescent="0.25">
      <c r="A27" s="13" t="s">
        <v>98</v>
      </c>
      <c r="B27" s="8"/>
      <c r="C27" s="9" t="s">
        <v>123</v>
      </c>
      <c r="D27" s="112"/>
      <c r="E27" s="10" t="s">
        <v>62</v>
      </c>
      <c r="F27" s="11">
        <v>780886.97</v>
      </c>
      <c r="G27" s="34">
        <f t="shared" si="8"/>
        <v>4.4462040181924331E-2</v>
      </c>
      <c r="H27" s="35">
        <f t="shared" si="9"/>
        <v>5.0019795204664872</v>
      </c>
      <c r="I27" s="11">
        <v>177</v>
      </c>
      <c r="J27" s="34">
        <f t="shared" si="6"/>
        <v>8.5589941972920691E-2</v>
      </c>
      <c r="K27" s="35">
        <f t="shared" si="7"/>
        <v>9.6288684719535773</v>
      </c>
      <c r="L27" s="36">
        <f t="shared" si="10"/>
        <v>14.630847992420065</v>
      </c>
    </row>
    <row r="28" spans="1:13" x14ac:dyDescent="0.25">
      <c r="A28" s="7" t="s">
        <v>98</v>
      </c>
      <c r="B28" s="8"/>
      <c r="C28" s="9" t="s">
        <v>124</v>
      </c>
      <c r="D28" s="112"/>
      <c r="E28" s="10" t="s">
        <v>61</v>
      </c>
      <c r="F28" s="11">
        <v>865132.4</v>
      </c>
      <c r="G28" s="34">
        <f t="shared" si="8"/>
        <v>4.9258795458559941E-2</v>
      </c>
      <c r="H28" s="35">
        <f t="shared" si="9"/>
        <v>5.5416144890879933</v>
      </c>
      <c r="I28" s="11">
        <v>142</v>
      </c>
      <c r="J28" s="34">
        <f t="shared" si="6"/>
        <v>6.866537717601548E-2</v>
      </c>
      <c r="K28" s="35">
        <f t="shared" si="7"/>
        <v>7.7248549323017413</v>
      </c>
      <c r="L28" s="36">
        <f t="shared" si="10"/>
        <v>13.266469421389735</v>
      </c>
    </row>
    <row r="29" spans="1:13" x14ac:dyDescent="0.25">
      <c r="A29" s="7" t="s">
        <v>98</v>
      </c>
      <c r="B29" s="8"/>
      <c r="C29" s="9" t="s">
        <v>125</v>
      </c>
      <c r="D29" s="112"/>
      <c r="E29" s="10" t="s">
        <v>66</v>
      </c>
      <c r="F29" s="11">
        <v>591660.80000000005</v>
      </c>
      <c r="G29" s="34">
        <f t="shared" si="8"/>
        <v>3.3687905259412253E-2</v>
      </c>
      <c r="H29" s="35">
        <f t="shared" si="9"/>
        <v>3.7898893416838786</v>
      </c>
      <c r="I29" s="11">
        <v>158</v>
      </c>
      <c r="J29" s="34">
        <f t="shared" si="6"/>
        <v>7.6402321083172145E-2</v>
      </c>
      <c r="K29" s="35">
        <f t="shared" si="7"/>
        <v>8.5952611218568666</v>
      </c>
      <c r="L29" s="36">
        <f t="shared" si="10"/>
        <v>12.385150463540745</v>
      </c>
    </row>
    <row r="30" spans="1:13" x14ac:dyDescent="0.25">
      <c r="A30" s="7" t="s">
        <v>98</v>
      </c>
      <c r="B30" s="8"/>
      <c r="C30" s="9" t="s">
        <v>126</v>
      </c>
      <c r="D30" s="112"/>
      <c r="E30" s="10" t="s">
        <v>68</v>
      </c>
      <c r="F30" s="11">
        <v>415976.74</v>
      </c>
      <c r="G30" s="34">
        <f t="shared" si="8"/>
        <v>2.3684829225189774E-2</v>
      </c>
      <c r="H30" s="35">
        <f t="shared" si="9"/>
        <v>2.6645432878338497</v>
      </c>
      <c r="I30" s="11">
        <v>48</v>
      </c>
      <c r="J30" s="34">
        <f t="shared" si="6"/>
        <v>2.321083172147002E-2</v>
      </c>
      <c r="K30" s="35">
        <f t="shared" si="7"/>
        <v>2.6112185686653775</v>
      </c>
      <c r="L30" s="36">
        <f t="shared" si="10"/>
        <v>5.2757618564992272</v>
      </c>
    </row>
    <row r="31" spans="1:13" x14ac:dyDescent="0.25">
      <c r="A31" s="13" t="s">
        <v>98</v>
      </c>
      <c r="B31" s="8"/>
      <c r="C31" s="9" t="s">
        <v>127</v>
      </c>
      <c r="D31" s="112"/>
      <c r="E31" s="10" t="s">
        <v>60</v>
      </c>
      <c r="F31" s="11">
        <v>1133371.06</v>
      </c>
      <c r="G31" s="34">
        <f t="shared" si="8"/>
        <v>6.4531733204294825E-2</v>
      </c>
      <c r="H31" s="35">
        <f t="shared" si="9"/>
        <v>7.2598199854831682</v>
      </c>
      <c r="I31" s="11">
        <v>175</v>
      </c>
      <c r="J31" s="34">
        <f t="shared" si="6"/>
        <v>8.4622823984526113E-2</v>
      </c>
      <c r="K31" s="35">
        <f t="shared" si="7"/>
        <v>9.5200676982591883</v>
      </c>
      <c r="L31" s="36">
        <f t="shared" si="10"/>
        <v>16.779887683742356</v>
      </c>
    </row>
    <row r="32" spans="1:13" x14ac:dyDescent="0.25">
      <c r="A32" s="7" t="s">
        <v>98</v>
      </c>
      <c r="B32" s="8"/>
      <c r="C32" s="9" t="s">
        <v>128</v>
      </c>
      <c r="D32" s="112"/>
      <c r="E32" s="10" t="s">
        <v>65</v>
      </c>
      <c r="F32" s="11">
        <v>533368.87</v>
      </c>
      <c r="G32" s="34">
        <f t="shared" si="8"/>
        <v>3.036888697185916E-2</v>
      </c>
      <c r="H32" s="35">
        <f t="shared" si="9"/>
        <v>3.4164997843341554</v>
      </c>
      <c r="I32" s="11">
        <v>62</v>
      </c>
      <c r="J32" s="34">
        <f t="shared" si="6"/>
        <v>2.9980657640232108E-2</v>
      </c>
      <c r="K32" s="35">
        <f t="shared" si="7"/>
        <v>3.3728239845261121</v>
      </c>
      <c r="L32" s="36">
        <f t="shared" si="10"/>
        <v>6.7893237688602674</v>
      </c>
    </row>
    <row r="33" spans="1:13" x14ac:dyDescent="0.25">
      <c r="A33" s="7" t="s">
        <v>98</v>
      </c>
      <c r="B33" s="8"/>
      <c r="C33" s="9" t="s">
        <v>129</v>
      </c>
      <c r="D33" s="112"/>
      <c r="E33" s="10" t="s">
        <v>72</v>
      </c>
      <c r="F33" s="11">
        <v>178123.26</v>
      </c>
      <c r="G33" s="34">
        <f t="shared" si="8"/>
        <v>1.0141958884850333E-2</v>
      </c>
      <c r="H33" s="35">
        <f t="shared" si="9"/>
        <v>1.1409703745456625</v>
      </c>
      <c r="I33" s="11">
        <v>59</v>
      </c>
      <c r="J33" s="34">
        <f t="shared" si="6"/>
        <v>2.852998065764023E-2</v>
      </c>
      <c r="K33" s="35">
        <f t="shared" si="7"/>
        <v>3.2096228239845259</v>
      </c>
      <c r="L33" s="36">
        <f t="shared" si="10"/>
        <v>4.3505931985301887</v>
      </c>
    </row>
    <row r="34" spans="1:13" x14ac:dyDescent="0.25">
      <c r="A34" s="13" t="s">
        <v>98</v>
      </c>
      <c r="B34" s="8"/>
      <c r="C34" s="9" t="s">
        <v>130</v>
      </c>
      <c r="D34" s="112"/>
      <c r="E34" s="10" t="s">
        <v>70</v>
      </c>
      <c r="F34" s="11">
        <v>229025.08</v>
      </c>
      <c r="G34" s="34">
        <f t="shared" si="8"/>
        <v>1.3040200055621922E-2</v>
      </c>
      <c r="H34" s="35">
        <f t="shared" si="9"/>
        <v>1.4670225062574662</v>
      </c>
      <c r="I34" s="11">
        <v>71</v>
      </c>
      <c r="J34" s="34">
        <f t="shared" si="6"/>
        <v>3.433268858800774E-2</v>
      </c>
      <c r="K34" s="35">
        <f t="shared" si="7"/>
        <v>3.8624274661508706</v>
      </c>
      <c r="L34" s="36">
        <f t="shared" si="10"/>
        <v>5.3294499724083373</v>
      </c>
    </row>
    <row r="35" spans="1:13" x14ac:dyDescent="0.25">
      <c r="A35" s="13" t="s">
        <v>98</v>
      </c>
      <c r="B35" s="8"/>
      <c r="C35" s="9" t="s">
        <v>131</v>
      </c>
      <c r="D35" s="112"/>
      <c r="E35" s="10" t="s">
        <v>67</v>
      </c>
      <c r="F35" s="11">
        <v>383366.40000000002</v>
      </c>
      <c r="G35" s="34">
        <f t="shared" si="8"/>
        <v>2.1828065950696651E-2</v>
      </c>
      <c r="H35" s="35">
        <f t="shared" si="9"/>
        <v>2.4556574194533733</v>
      </c>
      <c r="I35" s="11">
        <v>109</v>
      </c>
      <c r="J35" s="34">
        <f t="shared" si="6"/>
        <v>5.2707930367504832E-2</v>
      </c>
      <c r="K35" s="35">
        <f t="shared" si="7"/>
        <v>5.9296421663442933</v>
      </c>
      <c r="L35" s="36">
        <f t="shared" si="10"/>
        <v>8.3852995857976662</v>
      </c>
    </row>
    <row r="36" spans="1:13" x14ac:dyDescent="0.25">
      <c r="A36" s="13" t="s">
        <v>98</v>
      </c>
      <c r="B36" s="8"/>
      <c r="C36" s="9" t="s">
        <v>132</v>
      </c>
      <c r="D36" s="112"/>
      <c r="E36" s="10" t="s">
        <v>58</v>
      </c>
      <c r="F36" s="11">
        <v>2902017.98</v>
      </c>
      <c r="G36" s="34">
        <f t="shared" si="8"/>
        <v>0.16523472025077698</v>
      </c>
      <c r="H36" s="35">
        <f t="shared" si="9"/>
        <v>18.58890602821241</v>
      </c>
      <c r="I36" s="11">
        <v>244</v>
      </c>
      <c r="J36" s="34">
        <f t="shared" si="6"/>
        <v>0.11798839458413926</v>
      </c>
      <c r="K36" s="35">
        <f t="shared" si="7"/>
        <v>13.273694390715667</v>
      </c>
      <c r="L36" s="36">
        <f t="shared" si="10"/>
        <v>31.862600418928075</v>
      </c>
    </row>
    <row r="37" spans="1:13" x14ac:dyDescent="0.25">
      <c r="A37" s="13" t="s">
        <v>98</v>
      </c>
      <c r="B37" s="8"/>
      <c r="C37" s="9" t="s">
        <v>133</v>
      </c>
      <c r="D37" s="112"/>
      <c r="E37" s="10" t="s">
        <v>71</v>
      </c>
      <c r="F37" s="11">
        <v>397195.98</v>
      </c>
      <c r="G37" s="34">
        <f t="shared" si="8"/>
        <v>2.2615492768254045E-2</v>
      </c>
      <c r="H37" s="35">
        <f t="shared" si="9"/>
        <v>2.5442429364285801</v>
      </c>
      <c r="I37" s="11">
        <v>42</v>
      </c>
      <c r="J37" s="34">
        <f t="shared" si="6"/>
        <v>2.0309477756286266E-2</v>
      </c>
      <c r="K37" s="35">
        <f t="shared" si="7"/>
        <v>2.2848162475822047</v>
      </c>
      <c r="L37" s="36">
        <f t="shared" si="10"/>
        <v>4.8290591840107844</v>
      </c>
    </row>
    <row r="38" spans="1:13" x14ac:dyDescent="0.25">
      <c r="A38" s="7" t="s">
        <v>98</v>
      </c>
      <c r="B38" s="8"/>
      <c r="C38" s="9" t="s">
        <v>134</v>
      </c>
      <c r="D38" s="112"/>
      <c r="E38" s="10" t="s">
        <v>79</v>
      </c>
      <c r="F38" s="11">
        <v>45243.26</v>
      </c>
      <c r="G38" s="34">
        <f t="shared" si="8"/>
        <v>2.5760548214567467E-3</v>
      </c>
      <c r="H38" s="35">
        <f t="shared" si="9"/>
        <v>0.28980616741388399</v>
      </c>
      <c r="I38" s="11">
        <v>19</v>
      </c>
      <c r="J38" s="34">
        <f t="shared" si="6"/>
        <v>9.1876208897485497E-3</v>
      </c>
      <c r="K38" s="35">
        <f t="shared" si="7"/>
        <v>1.0336073500967118</v>
      </c>
      <c r="L38" s="36">
        <f t="shared" si="10"/>
        <v>1.3234135175105957</v>
      </c>
    </row>
    <row r="39" spans="1:13" x14ac:dyDescent="0.25">
      <c r="A39" s="7" t="s">
        <v>98</v>
      </c>
      <c r="B39" s="8"/>
      <c r="C39" s="9" t="s">
        <v>135</v>
      </c>
      <c r="D39" s="112"/>
      <c r="E39" s="10" t="s">
        <v>75</v>
      </c>
      <c r="F39" s="11">
        <v>106291.87</v>
      </c>
      <c r="G39" s="34">
        <f t="shared" si="8"/>
        <v>6.0520325943610983E-3</v>
      </c>
      <c r="H39" s="35">
        <f t="shared" si="9"/>
        <v>0.68085366686562354</v>
      </c>
      <c r="I39" s="11">
        <v>23</v>
      </c>
      <c r="J39" s="34">
        <f t="shared" si="6"/>
        <v>1.1121856866537718E-2</v>
      </c>
      <c r="K39" s="35">
        <f t="shared" si="7"/>
        <v>1.2512088974854934</v>
      </c>
      <c r="L39" s="36">
        <f t="shared" si="10"/>
        <v>1.9320625643511169</v>
      </c>
    </row>
    <row r="40" spans="1:13" x14ac:dyDescent="0.25">
      <c r="A40" s="7" t="s">
        <v>98</v>
      </c>
      <c r="B40" s="8"/>
      <c r="C40" s="9" t="s">
        <v>136</v>
      </c>
      <c r="D40" s="112"/>
      <c r="E40" s="10" t="s">
        <v>74</v>
      </c>
      <c r="F40" s="11">
        <v>159053.74</v>
      </c>
      <c r="G40" s="34">
        <f t="shared" si="8"/>
        <v>9.0561810487955058E-3</v>
      </c>
      <c r="H40" s="35">
        <f t="shared" si="9"/>
        <v>1.0188203679894945</v>
      </c>
      <c r="I40" s="11">
        <v>41</v>
      </c>
      <c r="J40" s="34">
        <f t="shared" si="6"/>
        <v>1.9825918762088973E-2</v>
      </c>
      <c r="K40" s="35">
        <f t="shared" si="7"/>
        <v>2.2304158607350093</v>
      </c>
      <c r="L40" s="36">
        <f t="shared" si="10"/>
        <v>3.249236228724504</v>
      </c>
    </row>
    <row r="41" spans="1:13" x14ac:dyDescent="0.25">
      <c r="A41" s="13" t="s">
        <v>98</v>
      </c>
      <c r="B41" s="8"/>
      <c r="C41" s="9" t="s">
        <v>137</v>
      </c>
      <c r="D41" s="112"/>
      <c r="E41" s="10" t="s">
        <v>69</v>
      </c>
      <c r="F41" s="11">
        <v>143309.45000000001</v>
      </c>
      <c r="G41" s="34">
        <f t="shared" si="8"/>
        <v>8.1597347236431368E-3</v>
      </c>
      <c r="H41" s="35">
        <f t="shared" si="9"/>
        <v>0.91797015640985291</v>
      </c>
      <c r="I41" s="11">
        <v>17</v>
      </c>
      <c r="J41" s="34">
        <f t="shared" si="6"/>
        <v>8.2205029013539647E-3</v>
      </c>
      <c r="K41" s="35">
        <f t="shared" si="7"/>
        <v>0.924806576402321</v>
      </c>
      <c r="L41" s="36">
        <f t="shared" si="10"/>
        <v>1.8427767328121738</v>
      </c>
    </row>
    <row r="42" spans="1:13" x14ac:dyDescent="0.25">
      <c r="A42" s="13" t="s">
        <v>98</v>
      </c>
      <c r="B42" s="8"/>
      <c r="C42" s="9" t="s">
        <v>138</v>
      </c>
      <c r="D42" s="112"/>
      <c r="E42" s="10" t="s">
        <v>77</v>
      </c>
      <c r="F42" s="11">
        <v>35426.480000000003</v>
      </c>
      <c r="G42" s="34">
        <f t="shared" si="8"/>
        <v>2.0171082855488533E-3</v>
      </c>
      <c r="H42" s="35">
        <f t="shared" si="9"/>
        <v>0.22692468212424599</v>
      </c>
      <c r="I42" s="11">
        <v>11</v>
      </c>
      <c r="J42" s="34">
        <f t="shared" si="6"/>
        <v>5.3191489361702126E-3</v>
      </c>
      <c r="K42" s="35">
        <f t="shared" si="7"/>
        <v>0.59840425531914887</v>
      </c>
      <c r="L42" s="36">
        <f t="shared" si="10"/>
        <v>0.82532893744339486</v>
      </c>
    </row>
    <row r="43" spans="1:13" x14ac:dyDescent="0.25">
      <c r="A43" s="7" t="s">
        <v>98</v>
      </c>
      <c r="B43" s="8"/>
      <c r="C43" s="9" t="s">
        <v>139</v>
      </c>
      <c r="D43" s="112"/>
      <c r="E43" s="10" t="s">
        <v>78</v>
      </c>
      <c r="F43" s="11">
        <v>23538.06</v>
      </c>
      <c r="G43" s="34">
        <f t="shared" si="8"/>
        <v>1.340206982227589E-3</v>
      </c>
      <c r="H43" s="35">
        <f t="shared" si="9"/>
        <v>0.15077328550060376</v>
      </c>
      <c r="I43" s="11">
        <v>16</v>
      </c>
      <c r="J43" s="34">
        <f t="shared" si="6"/>
        <v>7.7369439071566732E-3</v>
      </c>
      <c r="K43" s="35">
        <f t="shared" si="7"/>
        <v>0.87040618955512572</v>
      </c>
      <c r="L43" s="36">
        <f t="shared" si="10"/>
        <v>1.0211794750557295</v>
      </c>
    </row>
    <row r="44" spans="1:13" x14ac:dyDescent="0.25">
      <c r="A44" s="7" t="s">
        <v>98</v>
      </c>
      <c r="B44" s="8"/>
      <c r="C44" s="9" t="s">
        <v>140</v>
      </c>
      <c r="D44" s="112"/>
      <c r="E44" s="10" t="s">
        <v>81</v>
      </c>
      <c r="F44" s="11">
        <v>27818.44</v>
      </c>
      <c r="G44" s="34">
        <f t="shared" si="8"/>
        <v>1.5839226989258779E-3</v>
      </c>
      <c r="H44" s="35">
        <f t="shared" si="9"/>
        <v>0.17819130362916127</v>
      </c>
      <c r="I44" s="11">
        <v>10</v>
      </c>
      <c r="J44" s="34">
        <f t="shared" si="6"/>
        <v>4.8355899419729211E-3</v>
      </c>
      <c r="K44" s="35">
        <f t="shared" si="7"/>
        <v>0.54400386847195359</v>
      </c>
      <c r="L44" s="36">
        <f t="shared" si="10"/>
        <v>0.72219517210111484</v>
      </c>
    </row>
    <row r="45" spans="1:13" x14ac:dyDescent="0.25">
      <c r="A45" s="13" t="s">
        <v>98</v>
      </c>
      <c r="B45" s="8"/>
      <c r="C45" s="9" t="s">
        <v>141</v>
      </c>
      <c r="D45" s="112"/>
      <c r="E45" s="10" t="s">
        <v>80</v>
      </c>
      <c r="F45" s="11">
        <v>31978.59</v>
      </c>
      <c r="G45" s="34">
        <f t="shared" si="8"/>
        <v>1.8207927756065433E-3</v>
      </c>
      <c r="H45" s="35">
        <f t="shared" si="9"/>
        <v>0.20483918725573613</v>
      </c>
      <c r="I45" s="11">
        <v>15</v>
      </c>
      <c r="J45" s="34">
        <f t="shared" si="6"/>
        <v>7.2533849129593807E-3</v>
      </c>
      <c r="K45" s="35">
        <f t="shared" si="7"/>
        <v>0.81600580270793033</v>
      </c>
      <c r="L45" s="36">
        <f t="shared" si="10"/>
        <v>1.0208449899636665</v>
      </c>
    </row>
    <row r="46" spans="1:13" x14ac:dyDescent="0.25">
      <c r="A46" s="15" t="s">
        <v>98</v>
      </c>
      <c r="B46" s="8"/>
      <c r="C46" s="9" t="s">
        <v>142</v>
      </c>
      <c r="D46" s="112"/>
      <c r="E46" s="10" t="s">
        <v>76</v>
      </c>
      <c r="F46" s="11">
        <v>32036.81</v>
      </c>
      <c r="G46" s="34">
        <f t="shared" si="8"/>
        <v>1.8241076983531628E-3</v>
      </c>
      <c r="H46" s="35">
        <f t="shared" si="9"/>
        <v>0.2052121160647308</v>
      </c>
      <c r="I46" s="11">
        <v>5</v>
      </c>
      <c r="J46" s="34">
        <f t="shared" si="6"/>
        <v>2.4177949709864605E-3</v>
      </c>
      <c r="K46" s="35">
        <f t="shared" si="7"/>
        <v>0.27200193423597679</v>
      </c>
      <c r="L46" s="36">
        <f t="shared" si="10"/>
        <v>0.47721405030070763</v>
      </c>
    </row>
    <row r="47" spans="1:13" x14ac:dyDescent="0.25">
      <c r="A47" s="15"/>
      <c r="B47" s="8"/>
      <c r="C47" s="9"/>
      <c r="D47" s="112"/>
      <c r="E47" s="10" t="s">
        <v>73</v>
      </c>
      <c r="F47" s="11">
        <v>301140.36</v>
      </c>
      <c r="G47" s="34">
        <f t="shared" si="8"/>
        <v>1.7146290437807098E-2</v>
      </c>
      <c r="H47" s="35">
        <f t="shared" si="9"/>
        <v>1.9289576742532986</v>
      </c>
      <c r="I47" s="11">
        <v>58</v>
      </c>
      <c r="J47" s="34">
        <f t="shared" si="6"/>
        <v>2.8046421663442941E-2</v>
      </c>
      <c r="K47" s="35">
        <f t="shared" si="7"/>
        <v>3.155222437137331</v>
      </c>
      <c r="L47" s="36">
        <f t="shared" si="10"/>
        <v>5.08418011139063</v>
      </c>
    </row>
    <row r="48" spans="1:13" s="28" customFormat="1" x14ac:dyDescent="0.25">
      <c r="A48" s="29"/>
      <c r="B48" s="26"/>
      <c r="C48" s="27"/>
      <c r="D48" s="113"/>
      <c r="E48" s="14" t="s">
        <v>82</v>
      </c>
      <c r="F48" s="20">
        <v>17563003.559999999</v>
      </c>
      <c r="G48" s="37">
        <f t="shared" si="8"/>
        <v>1</v>
      </c>
      <c r="H48" s="38">
        <f>L48/2</f>
        <v>112.5</v>
      </c>
      <c r="I48" s="18">
        <f>SUM(I23:I47)</f>
        <v>2068</v>
      </c>
      <c r="J48" s="39">
        <v>1</v>
      </c>
      <c r="K48" s="40">
        <f>L48/2</f>
        <v>112.5</v>
      </c>
      <c r="L48" s="41">
        <v>225</v>
      </c>
      <c r="M48" s="28" t="s">
        <v>118</v>
      </c>
    </row>
    <row r="49" spans="1:13" x14ac:dyDescent="0.25">
      <c r="A49" s="7" t="s">
        <v>98</v>
      </c>
      <c r="B49" s="8"/>
      <c r="C49" s="9" t="s">
        <v>143</v>
      </c>
      <c r="D49" s="111" t="s">
        <v>28</v>
      </c>
      <c r="E49" s="10" t="s">
        <v>84</v>
      </c>
      <c r="F49" s="11">
        <v>872463.73</v>
      </c>
      <c r="G49" s="34">
        <f>F49/F$52</f>
        <v>0.13204662229889258</v>
      </c>
      <c r="H49" s="35">
        <f>H$52*G49</f>
        <v>4.489585158162348</v>
      </c>
      <c r="I49" s="11">
        <v>145</v>
      </c>
      <c r="J49" s="34">
        <f>I49/$I$52</f>
        <v>0.14009661835748793</v>
      </c>
      <c r="K49" s="35">
        <f>$K$52*J49</f>
        <v>4.7632850241545901</v>
      </c>
      <c r="L49" s="36">
        <f>H49+K49</f>
        <v>9.2528701823169381</v>
      </c>
    </row>
    <row r="50" spans="1:13" x14ac:dyDescent="0.25">
      <c r="A50" s="7" t="s">
        <v>98</v>
      </c>
      <c r="B50" s="8"/>
      <c r="C50" s="9" t="s">
        <v>144</v>
      </c>
      <c r="D50" s="112"/>
      <c r="E50" s="10" t="s">
        <v>83</v>
      </c>
      <c r="F50" s="11">
        <v>5720688.9500000002</v>
      </c>
      <c r="G50" s="34">
        <f t="shared" ref="G50:G52" si="11">F50/F$52</f>
        <v>0.8658212680888161</v>
      </c>
      <c r="H50" s="35">
        <f t="shared" ref="H50:H51" si="12">H$52*G50</f>
        <v>29.437923115019746</v>
      </c>
      <c r="I50" s="11">
        <v>871</v>
      </c>
      <c r="J50" s="34">
        <f>I50/$I$52</f>
        <v>0.84154589371980681</v>
      </c>
      <c r="K50" s="35">
        <f>$K$52*J50</f>
        <v>28.612560386473433</v>
      </c>
      <c r="L50" s="36">
        <f t="shared" ref="L50:L51" si="13">H50+K50</f>
        <v>58.050483501493176</v>
      </c>
    </row>
    <row r="51" spans="1:13" x14ac:dyDescent="0.25">
      <c r="A51" s="7" t="s">
        <v>98</v>
      </c>
      <c r="B51" s="8"/>
      <c r="C51" s="9" t="s">
        <v>145</v>
      </c>
      <c r="D51" s="112"/>
      <c r="E51" s="10" t="s">
        <v>85</v>
      </c>
      <c r="F51" s="11">
        <v>14087.36</v>
      </c>
      <c r="G51" s="34">
        <f t="shared" si="11"/>
        <v>2.1321096122913072E-3</v>
      </c>
      <c r="H51" s="35">
        <f t="shared" si="12"/>
        <v>7.2491726817904445E-2</v>
      </c>
      <c r="I51" s="11">
        <v>19</v>
      </c>
      <c r="J51" s="34">
        <f>I51/$I$52</f>
        <v>1.8357487922705314E-2</v>
      </c>
      <c r="K51" s="35">
        <f>$K$52*J51</f>
        <v>0.62415458937198065</v>
      </c>
      <c r="L51" s="36">
        <f t="shared" si="13"/>
        <v>0.69664631618988504</v>
      </c>
    </row>
    <row r="52" spans="1:13" s="28" customFormat="1" x14ac:dyDescent="0.25">
      <c r="A52" s="32"/>
      <c r="B52" s="26"/>
      <c r="C52" s="27"/>
      <c r="D52" s="113"/>
      <c r="E52" s="14" t="s">
        <v>86</v>
      </c>
      <c r="F52" s="20">
        <v>6607240.04</v>
      </c>
      <c r="G52" s="37">
        <f t="shared" si="11"/>
        <v>1</v>
      </c>
      <c r="H52" s="38">
        <f>L52/2</f>
        <v>34</v>
      </c>
      <c r="I52" s="18">
        <f>SUM(I49:I51)</f>
        <v>1035</v>
      </c>
      <c r="J52" s="39">
        <v>1</v>
      </c>
      <c r="K52" s="40">
        <f>L52/2</f>
        <v>34</v>
      </c>
      <c r="L52" s="41">
        <v>68</v>
      </c>
      <c r="M52" s="28" t="s">
        <v>118</v>
      </c>
    </row>
    <row r="53" spans="1:13" x14ac:dyDescent="0.25">
      <c r="A53" s="7" t="s">
        <v>98</v>
      </c>
      <c r="B53" s="8"/>
      <c r="C53" s="9" t="s">
        <v>146</v>
      </c>
      <c r="D53" s="111" t="s">
        <v>3</v>
      </c>
      <c r="E53" s="10" t="s">
        <v>87</v>
      </c>
      <c r="F53" s="11">
        <v>2587758.67</v>
      </c>
      <c r="G53" s="34">
        <f>F53/F$56</f>
        <v>0.78174664922878767</v>
      </c>
      <c r="H53" s="35">
        <f>H$56*G53</f>
        <v>7.8174664922878767</v>
      </c>
      <c r="I53" s="11">
        <v>236</v>
      </c>
      <c r="J53" s="34">
        <f>I53/$I$56</f>
        <v>0.73750000000000004</v>
      </c>
      <c r="K53" s="35">
        <f>$K$56*J53</f>
        <v>7.375</v>
      </c>
      <c r="L53" s="36">
        <f>H53+K53</f>
        <v>15.192466492287878</v>
      </c>
    </row>
    <row r="54" spans="1:13" x14ac:dyDescent="0.25">
      <c r="A54" s="7" t="s">
        <v>98</v>
      </c>
      <c r="B54" s="8"/>
      <c r="C54" s="9" t="s">
        <v>147</v>
      </c>
      <c r="D54" s="112"/>
      <c r="E54" s="10" t="s">
        <v>88</v>
      </c>
      <c r="F54" s="11">
        <v>369577.95</v>
      </c>
      <c r="G54" s="34">
        <f t="shared" ref="G54:G56" si="14">F54/F$56</f>
        <v>0.1116473214410463</v>
      </c>
      <c r="H54" s="35">
        <f t="shared" ref="H54:H55" si="15">H$56*G54</f>
        <v>1.116473214410463</v>
      </c>
      <c r="I54" s="11">
        <v>38</v>
      </c>
      <c r="J54" s="34">
        <f>I54/$I$56</f>
        <v>0.11874999999999999</v>
      </c>
      <c r="K54" s="35">
        <f>$K$56*J54</f>
        <v>1.1875</v>
      </c>
      <c r="L54" s="36">
        <f t="shared" ref="L54:L55" si="16">H54+K54</f>
        <v>2.3039732144104628</v>
      </c>
    </row>
    <row r="55" spans="1:13" x14ac:dyDescent="0.25">
      <c r="A55" s="7" t="s">
        <v>98</v>
      </c>
      <c r="B55" s="8"/>
      <c r="C55" s="9" t="s">
        <v>148</v>
      </c>
      <c r="D55" s="112"/>
      <c r="E55" s="10" t="s">
        <v>89</v>
      </c>
      <c r="F55" s="11">
        <v>352890.13</v>
      </c>
      <c r="G55" s="34">
        <f t="shared" si="14"/>
        <v>0.10660602933016598</v>
      </c>
      <c r="H55" s="35">
        <f t="shared" si="15"/>
        <v>1.0660602933016599</v>
      </c>
      <c r="I55" s="11">
        <v>46</v>
      </c>
      <c r="J55" s="34">
        <f>I55/$I$56</f>
        <v>0.14374999999999999</v>
      </c>
      <c r="K55" s="35">
        <f>$K$56*J55</f>
        <v>1.4375</v>
      </c>
      <c r="L55" s="36">
        <f t="shared" si="16"/>
        <v>2.5035602933016596</v>
      </c>
    </row>
    <row r="56" spans="1:13" s="28" customFormat="1" x14ac:dyDescent="0.25">
      <c r="A56" s="30"/>
      <c r="B56" s="30"/>
      <c r="C56" s="31"/>
      <c r="D56" s="113"/>
      <c r="E56" s="16" t="s">
        <v>90</v>
      </c>
      <c r="F56" s="42">
        <v>3310226.75</v>
      </c>
      <c r="G56" s="37">
        <f t="shared" si="14"/>
        <v>1</v>
      </c>
      <c r="H56" s="38">
        <f>L56/2</f>
        <v>10</v>
      </c>
      <c r="I56" s="43">
        <f>SUM(I53:I55)</f>
        <v>320</v>
      </c>
      <c r="J56" s="39">
        <v>1</v>
      </c>
      <c r="K56" s="40">
        <f>L56/2</f>
        <v>10</v>
      </c>
      <c r="L56" s="41">
        <v>20</v>
      </c>
      <c r="M56" s="28" t="s">
        <v>118</v>
      </c>
    </row>
  </sheetData>
  <sheetProtection algorithmName="SHA-512" hashValue="oLgOn643q5ZZP+fCV5fMn1CgTDX188IZd//7hGtTFe/2I4nCG6eaTAGnNcQgC7yYDSgWlNljaE92O/DE72dXxw==" saltValue="kjtzPVpPIN5Qv2F8SqJBbQ==" spinCount="100000" sheet="1" objects="1" scenarios="1"/>
  <sortState xmlns:xlrd2="http://schemas.microsoft.com/office/spreadsheetml/2017/richdata2" ref="E3:L21">
    <sortCondition ref="E3"/>
  </sortState>
  <mergeCells count="6">
    <mergeCell ref="D53:D56"/>
    <mergeCell ref="A2:C2"/>
    <mergeCell ref="D49:D52"/>
    <mergeCell ref="D1:L1"/>
    <mergeCell ref="D3:D22"/>
    <mergeCell ref="D23:D4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5D0B6-4F83-4953-882A-7C7A3F4EF22F}">
  <dimension ref="A1:M56"/>
  <sheetViews>
    <sheetView topLeftCell="D1" workbookViewId="0">
      <selection activeCell="L2" sqref="E1:L1048576"/>
    </sheetView>
  </sheetViews>
  <sheetFormatPr defaultRowHeight="15" x14ac:dyDescent="0.25"/>
  <cols>
    <col min="1" max="2" width="0" hidden="1" customWidth="1"/>
    <col min="3" max="3" width="5.5703125" hidden="1" customWidth="1"/>
    <col min="4" max="4" width="21.140625" customWidth="1"/>
    <col min="5" max="5" width="43.140625" bestFit="1" customWidth="1"/>
    <col min="6" max="6" width="17.7109375" hidden="1" customWidth="1"/>
    <col min="7" max="7" width="17.7109375" style="22" hidden="1" customWidth="1"/>
    <col min="8" max="8" width="17.7109375" style="5" hidden="1" customWidth="1"/>
    <col min="9" max="10" width="17.7109375" hidden="1" customWidth="1"/>
    <col min="11" max="11" width="17.7109375" style="5" hidden="1" customWidth="1"/>
    <col min="12" max="12" width="17.7109375" style="28" customWidth="1"/>
  </cols>
  <sheetData>
    <row r="1" spans="1:12" x14ac:dyDescent="0.25">
      <c r="D1" s="117">
        <v>44927</v>
      </c>
      <c r="E1" s="118"/>
      <c r="F1" s="118"/>
      <c r="G1" s="118"/>
      <c r="H1" s="118"/>
      <c r="I1" s="118"/>
      <c r="J1" s="118"/>
      <c r="K1" s="118"/>
      <c r="L1" s="118"/>
    </row>
    <row r="2" spans="1:12" ht="25.5" x14ac:dyDescent="0.25">
      <c r="A2" s="116" t="s">
        <v>91</v>
      </c>
      <c r="B2" s="116"/>
      <c r="C2" s="116"/>
      <c r="D2" s="71" t="s">
        <v>34</v>
      </c>
      <c r="E2" s="71" t="s">
        <v>35</v>
      </c>
      <c r="F2" s="19" t="s">
        <v>36</v>
      </c>
      <c r="G2" s="23" t="s">
        <v>92</v>
      </c>
      <c r="H2" s="24" t="s">
        <v>93</v>
      </c>
      <c r="I2" s="17" t="s">
        <v>94</v>
      </c>
      <c r="J2" s="17" t="s">
        <v>95</v>
      </c>
      <c r="K2" s="33" t="s">
        <v>96</v>
      </c>
      <c r="L2" s="21" t="s">
        <v>97</v>
      </c>
    </row>
    <row r="3" spans="1:12" x14ac:dyDescent="0.25">
      <c r="A3" s="7" t="s">
        <v>98</v>
      </c>
      <c r="B3" s="8"/>
      <c r="C3" s="9" t="s">
        <v>99</v>
      </c>
      <c r="D3" s="111" t="s">
        <v>0</v>
      </c>
      <c r="E3" s="10" t="s">
        <v>51</v>
      </c>
      <c r="F3" s="11">
        <v>188202.89</v>
      </c>
      <c r="G3" s="34">
        <f t="shared" ref="G3:G21" si="0">F3/F$22</f>
        <v>1.2117496703957909E-2</v>
      </c>
      <c r="H3" s="35">
        <f t="shared" ref="H3:H21" si="1">H$22*G3</f>
        <v>0.40593613958258995</v>
      </c>
      <c r="I3" s="11">
        <v>15</v>
      </c>
      <c r="J3" s="34">
        <f t="shared" ref="J3:J21" si="2">I3/$I$22</f>
        <v>1.3574660633484163E-2</v>
      </c>
      <c r="K3" s="35">
        <f t="shared" ref="K3:K21" si="3">K$22*J3</f>
        <v>0.45475113122171945</v>
      </c>
      <c r="L3" s="36">
        <f t="shared" ref="L3:L21" si="4">H3+K3</f>
        <v>0.8606872708043094</v>
      </c>
    </row>
    <row r="4" spans="1:12" x14ac:dyDescent="0.25">
      <c r="A4" s="7" t="s">
        <v>98</v>
      </c>
      <c r="B4" s="8"/>
      <c r="C4" s="9" t="s">
        <v>100</v>
      </c>
      <c r="D4" s="112"/>
      <c r="E4" s="10" t="s">
        <v>53</v>
      </c>
      <c r="F4" s="11">
        <v>146198.85999999999</v>
      </c>
      <c r="G4" s="34">
        <f t="shared" si="0"/>
        <v>9.4130552627135732E-3</v>
      </c>
      <c r="H4" s="35">
        <f t="shared" si="1"/>
        <v>0.31533735130090468</v>
      </c>
      <c r="I4" s="11">
        <v>18</v>
      </c>
      <c r="J4" s="34">
        <f t="shared" si="2"/>
        <v>1.6289592760180997E-2</v>
      </c>
      <c r="K4" s="35">
        <f t="shared" si="3"/>
        <v>0.54570135746606341</v>
      </c>
      <c r="L4" s="36">
        <f t="shared" si="4"/>
        <v>0.86103870876696809</v>
      </c>
    </row>
    <row r="5" spans="1:12" x14ac:dyDescent="0.25">
      <c r="A5" s="7" t="s">
        <v>98</v>
      </c>
      <c r="B5" s="8"/>
      <c r="C5" s="9" t="s">
        <v>101</v>
      </c>
      <c r="D5" s="112"/>
      <c r="E5" s="10" t="s">
        <v>43</v>
      </c>
      <c r="F5" s="11">
        <v>592493.63</v>
      </c>
      <c r="G5" s="34">
        <f t="shared" si="0"/>
        <v>3.814787120772193E-2</v>
      </c>
      <c r="H5" s="35">
        <f t="shared" si="1"/>
        <v>1.2779536854586846</v>
      </c>
      <c r="I5" s="11">
        <v>54</v>
      </c>
      <c r="J5" s="34">
        <f t="shared" si="2"/>
        <v>4.8868778280542986E-2</v>
      </c>
      <c r="K5" s="35">
        <f t="shared" si="3"/>
        <v>1.63710407239819</v>
      </c>
      <c r="L5" s="36">
        <f t="shared" si="4"/>
        <v>2.9150577578568746</v>
      </c>
    </row>
    <row r="6" spans="1:12" x14ac:dyDescent="0.25">
      <c r="A6" s="7" t="s">
        <v>98</v>
      </c>
      <c r="B6" s="8"/>
      <c r="C6" s="9" t="s">
        <v>102</v>
      </c>
      <c r="D6" s="112"/>
      <c r="E6" s="10" t="s">
        <v>40</v>
      </c>
      <c r="F6" s="11">
        <v>1636386.7</v>
      </c>
      <c r="G6" s="34">
        <f t="shared" si="0"/>
        <v>0.10535922399305643</v>
      </c>
      <c r="H6" s="35">
        <f t="shared" si="1"/>
        <v>3.5295340037673903</v>
      </c>
      <c r="I6" s="11">
        <v>155</v>
      </c>
      <c r="J6" s="34">
        <f t="shared" si="2"/>
        <v>0.14027149321266968</v>
      </c>
      <c r="K6" s="35">
        <f t="shared" si="3"/>
        <v>4.6990950226244346</v>
      </c>
      <c r="L6" s="36">
        <f t="shared" si="4"/>
        <v>8.2286290263918254</v>
      </c>
    </row>
    <row r="7" spans="1:12" x14ac:dyDescent="0.25">
      <c r="A7" s="7" t="s">
        <v>98</v>
      </c>
      <c r="B7" s="8"/>
      <c r="C7" s="9" t="s">
        <v>103</v>
      </c>
      <c r="D7" s="112"/>
      <c r="E7" s="10" t="s">
        <v>50</v>
      </c>
      <c r="F7" s="11">
        <v>195687.34</v>
      </c>
      <c r="G7" s="34">
        <f t="shared" si="0"/>
        <v>1.2599385150017042E-2</v>
      </c>
      <c r="H7" s="35">
        <f t="shared" si="1"/>
        <v>0.42207940252557091</v>
      </c>
      <c r="I7" s="11">
        <v>24</v>
      </c>
      <c r="J7" s="34">
        <f t="shared" si="2"/>
        <v>2.171945701357466E-2</v>
      </c>
      <c r="K7" s="35">
        <f t="shared" si="3"/>
        <v>0.7276018099547511</v>
      </c>
      <c r="L7" s="36">
        <f t="shared" si="4"/>
        <v>1.149681212480322</v>
      </c>
    </row>
    <row r="8" spans="1:12" x14ac:dyDescent="0.25">
      <c r="A8" s="7" t="s">
        <v>98</v>
      </c>
      <c r="B8" s="8"/>
      <c r="C8" s="9" t="s">
        <v>104</v>
      </c>
      <c r="D8" s="112"/>
      <c r="E8" s="10" t="s">
        <v>42</v>
      </c>
      <c r="F8" s="11">
        <v>598684.6</v>
      </c>
      <c r="G8" s="34">
        <f t="shared" si="0"/>
        <v>3.8546478575384041E-2</v>
      </c>
      <c r="H8" s="35">
        <f t="shared" si="1"/>
        <v>1.2913070322753655</v>
      </c>
      <c r="I8" s="11">
        <v>48</v>
      </c>
      <c r="J8" s="34">
        <f t="shared" si="2"/>
        <v>4.343891402714932E-2</v>
      </c>
      <c r="K8" s="35">
        <f t="shared" si="3"/>
        <v>1.4552036199095022</v>
      </c>
      <c r="L8" s="36">
        <f t="shared" si="4"/>
        <v>2.7465106521848677</v>
      </c>
    </row>
    <row r="9" spans="1:12" x14ac:dyDescent="0.25">
      <c r="A9" s="7" t="s">
        <v>98</v>
      </c>
      <c r="B9" s="8"/>
      <c r="C9" s="9" t="s">
        <v>105</v>
      </c>
      <c r="D9" s="112"/>
      <c r="E9" s="10" t="s">
        <v>44</v>
      </c>
      <c r="F9" s="11">
        <v>487756.04</v>
      </c>
      <c r="G9" s="34">
        <f t="shared" si="0"/>
        <v>3.1404311628984875E-2</v>
      </c>
      <c r="H9" s="35">
        <f t="shared" si="1"/>
        <v>1.0520444395709934</v>
      </c>
      <c r="I9" s="11">
        <v>19</v>
      </c>
      <c r="J9" s="34">
        <f t="shared" si="2"/>
        <v>1.7194570135746608E-2</v>
      </c>
      <c r="K9" s="35">
        <f t="shared" si="3"/>
        <v>0.57601809954751138</v>
      </c>
      <c r="L9" s="36">
        <f t="shared" si="4"/>
        <v>1.6280625391185048</v>
      </c>
    </row>
    <row r="10" spans="1:12" x14ac:dyDescent="0.25">
      <c r="A10" s="7" t="s">
        <v>98</v>
      </c>
      <c r="B10" s="8"/>
      <c r="C10" s="9" t="s">
        <v>106</v>
      </c>
      <c r="D10" s="112"/>
      <c r="E10" s="10" t="s">
        <v>41</v>
      </c>
      <c r="F10" s="11">
        <v>1031224.26</v>
      </c>
      <c r="G10" s="34">
        <f t="shared" si="0"/>
        <v>6.6395667843312259E-2</v>
      </c>
      <c r="H10" s="35">
        <f t="shared" si="1"/>
        <v>2.2242548727509606</v>
      </c>
      <c r="I10" s="11">
        <v>38</v>
      </c>
      <c r="J10" s="34">
        <f t="shared" si="2"/>
        <v>3.4389140271493215E-2</v>
      </c>
      <c r="K10" s="35">
        <f t="shared" si="3"/>
        <v>1.1520361990950228</v>
      </c>
      <c r="L10" s="36">
        <f t="shared" si="4"/>
        <v>3.3762910718459835</v>
      </c>
    </row>
    <row r="11" spans="1:12" x14ac:dyDescent="0.25">
      <c r="A11" s="7" t="s">
        <v>98</v>
      </c>
      <c r="B11" s="8"/>
      <c r="C11" s="9" t="s">
        <v>107</v>
      </c>
      <c r="D11" s="112"/>
      <c r="E11" s="10" t="s">
        <v>46</v>
      </c>
      <c r="F11" s="11">
        <v>500115.41</v>
      </c>
      <c r="G11" s="34">
        <f t="shared" si="0"/>
        <v>3.2200073188427436E-2</v>
      </c>
      <c r="H11" s="35">
        <f t="shared" si="1"/>
        <v>1.0787024518123192</v>
      </c>
      <c r="I11" s="11">
        <v>59</v>
      </c>
      <c r="J11" s="34">
        <f t="shared" si="2"/>
        <v>5.3393665158371038E-2</v>
      </c>
      <c r="K11" s="35">
        <f t="shared" si="3"/>
        <v>1.7886877828054297</v>
      </c>
      <c r="L11" s="36">
        <f t="shared" si="4"/>
        <v>2.8673902346177487</v>
      </c>
    </row>
    <row r="12" spans="1:12" x14ac:dyDescent="0.25">
      <c r="A12" s="7" t="s">
        <v>98</v>
      </c>
      <c r="B12" s="8"/>
      <c r="C12" s="9" t="s">
        <v>108</v>
      </c>
      <c r="D12" s="112"/>
      <c r="E12" s="10" t="s">
        <v>37</v>
      </c>
      <c r="F12" s="11">
        <v>3739189.69</v>
      </c>
      <c r="G12" s="34">
        <f t="shared" si="0"/>
        <v>0.24074879373025779</v>
      </c>
      <c r="H12" s="35">
        <f t="shared" si="1"/>
        <v>8.0650845899636359</v>
      </c>
      <c r="I12" s="11">
        <v>151</v>
      </c>
      <c r="J12" s="34">
        <f t="shared" si="2"/>
        <v>0.13665158371040723</v>
      </c>
      <c r="K12" s="35">
        <f t="shared" si="3"/>
        <v>4.5778280542986423</v>
      </c>
      <c r="L12" s="36">
        <f t="shared" si="4"/>
        <v>12.642912644262278</v>
      </c>
    </row>
    <row r="13" spans="1:12" x14ac:dyDescent="0.25">
      <c r="A13" s="7" t="s">
        <v>98</v>
      </c>
      <c r="B13" s="8"/>
      <c r="C13" s="9" t="s">
        <v>109</v>
      </c>
      <c r="D13" s="112"/>
      <c r="E13" s="10" t="s">
        <v>52</v>
      </c>
      <c r="F13" s="11">
        <v>282873.13</v>
      </c>
      <c r="G13" s="34">
        <f t="shared" si="0"/>
        <v>1.8212867084098746E-2</v>
      </c>
      <c r="H13" s="35">
        <f t="shared" si="1"/>
        <v>0.61013104731730794</v>
      </c>
      <c r="I13" s="11">
        <v>32</v>
      </c>
      <c r="J13" s="34">
        <f t="shared" si="2"/>
        <v>2.8959276018099549E-2</v>
      </c>
      <c r="K13" s="35">
        <f t="shared" si="3"/>
        <v>0.97013574660633484</v>
      </c>
      <c r="L13" s="36">
        <f t="shared" si="4"/>
        <v>1.5802667939236428</v>
      </c>
    </row>
    <row r="14" spans="1:12" x14ac:dyDescent="0.25">
      <c r="A14" s="7" t="s">
        <v>98</v>
      </c>
      <c r="B14" s="8"/>
      <c r="C14" s="9" t="s">
        <v>110</v>
      </c>
      <c r="D14" s="112"/>
      <c r="E14" s="10" t="s">
        <v>47</v>
      </c>
      <c r="F14" s="11">
        <v>414392.86</v>
      </c>
      <c r="G14" s="34">
        <f t="shared" si="0"/>
        <v>2.6680802378718473E-2</v>
      </c>
      <c r="H14" s="35">
        <f t="shared" si="1"/>
        <v>0.89380687968706884</v>
      </c>
      <c r="I14" s="11">
        <v>37</v>
      </c>
      <c r="J14" s="34">
        <f t="shared" si="2"/>
        <v>3.3484162895927601E-2</v>
      </c>
      <c r="K14" s="35">
        <f t="shared" si="3"/>
        <v>1.1217194570135747</v>
      </c>
      <c r="L14" s="36">
        <f t="shared" si="4"/>
        <v>2.0155263367006437</v>
      </c>
    </row>
    <row r="15" spans="1:12" x14ac:dyDescent="0.25">
      <c r="A15" s="7" t="s">
        <v>98</v>
      </c>
      <c r="B15" s="8"/>
      <c r="C15" s="9" t="s">
        <v>111</v>
      </c>
      <c r="D15" s="112"/>
      <c r="E15" s="10" t="s">
        <v>45</v>
      </c>
      <c r="F15" s="11">
        <v>455914.55</v>
      </c>
      <c r="G15" s="34">
        <f t="shared" si="0"/>
        <v>2.9354188221612607E-2</v>
      </c>
      <c r="H15" s="35">
        <f t="shared" si="1"/>
        <v>0.98336530542402234</v>
      </c>
      <c r="I15" s="11">
        <v>115</v>
      </c>
      <c r="J15" s="34">
        <f t="shared" si="2"/>
        <v>0.10407239819004525</v>
      </c>
      <c r="K15" s="35">
        <f t="shared" si="3"/>
        <v>3.4864253393665159</v>
      </c>
      <c r="L15" s="36">
        <f t="shared" si="4"/>
        <v>4.469790644790538</v>
      </c>
    </row>
    <row r="16" spans="1:12" x14ac:dyDescent="0.25">
      <c r="A16" s="7" t="s">
        <v>98</v>
      </c>
      <c r="B16" s="8"/>
      <c r="C16" s="9" t="s">
        <v>112</v>
      </c>
      <c r="D16" s="112"/>
      <c r="E16" s="10" t="s">
        <v>55</v>
      </c>
      <c r="F16" s="11">
        <v>18206.57</v>
      </c>
      <c r="G16" s="34">
        <f t="shared" si="0"/>
        <v>1.1722351976921233E-3</v>
      </c>
      <c r="H16" s="35">
        <f t="shared" si="1"/>
        <v>3.9269879122686133E-2</v>
      </c>
      <c r="I16" s="11">
        <v>12</v>
      </c>
      <c r="J16" s="34">
        <f t="shared" si="2"/>
        <v>1.085972850678733E-2</v>
      </c>
      <c r="K16" s="35">
        <f t="shared" si="3"/>
        <v>0.36380090497737555</v>
      </c>
      <c r="L16" s="36">
        <f t="shared" si="4"/>
        <v>0.4030707841000617</v>
      </c>
    </row>
    <row r="17" spans="1:13" x14ac:dyDescent="0.25">
      <c r="A17" s="7" t="s">
        <v>98</v>
      </c>
      <c r="B17" s="8"/>
      <c r="C17" s="9" t="s">
        <v>113</v>
      </c>
      <c r="D17" s="112"/>
      <c r="E17" s="10" t="s">
        <v>49</v>
      </c>
      <c r="F17" s="11">
        <v>304785.57</v>
      </c>
      <c r="G17" s="34">
        <f t="shared" si="0"/>
        <v>1.9623705777785522E-2</v>
      </c>
      <c r="H17" s="35">
        <f t="shared" si="1"/>
        <v>0.65739414355581494</v>
      </c>
      <c r="I17" s="11">
        <v>58</v>
      </c>
      <c r="J17" s="34">
        <f t="shared" si="2"/>
        <v>5.2488687782805431E-2</v>
      </c>
      <c r="K17" s="35">
        <f t="shared" si="3"/>
        <v>1.7583710407239819</v>
      </c>
      <c r="L17" s="36">
        <f t="shared" si="4"/>
        <v>2.4157651842797967</v>
      </c>
    </row>
    <row r="18" spans="1:13" x14ac:dyDescent="0.25">
      <c r="A18" s="7" t="s">
        <v>98</v>
      </c>
      <c r="B18" s="8"/>
      <c r="C18" s="9" t="s">
        <v>114</v>
      </c>
      <c r="D18" s="112"/>
      <c r="E18" s="10" t="s">
        <v>38</v>
      </c>
      <c r="F18" s="11">
        <v>3138152.19</v>
      </c>
      <c r="G18" s="34">
        <f t="shared" si="0"/>
        <v>0.20205082301787869</v>
      </c>
      <c r="H18" s="35">
        <f t="shared" si="1"/>
        <v>6.7687025710989364</v>
      </c>
      <c r="I18" s="11">
        <v>101</v>
      </c>
      <c r="J18" s="34">
        <f t="shared" si="2"/>
        <v>9.1402714932126691E-2</v>
      </c>
      <c r="K18" s="35">
        <f t="shared" si="3"/>
        <v>3.0619909502262441</v>
      </c>
      <c r="L18" s="36">
        <f t="shared" si="4"/>
        <v>9.8306935213251805</v>
      </c>
    </row>
    <row r="19" spans="1:13" x14ac:dyDescent="0.25">
      <c r="A19" s="7" t="s">
        <v>98</v>
      </c>
      <c r="B19" s="8"/>
      <c r="C19" s="9" t="s">
        <v>115</v>
      </c>
      <c r="D19" s="112"/>
      <c r="E19" s="10" t="s">
        <v>48</v>
      </c>
      <c r="F19" s="11">
        <v>408266.09</v>
      </c>
      <c r="G19" s="34">
        <f t="shared" si="0"/>
        <v>2.6286328546351139E-2</v>
      </c>
      <c r="H19" s="35">
        <f t="shared" si="1"/>
        <v>0.88059200630276313</v>
      </c>
      <c r="I19" s="11">
        <v>56</v>
      </c>
      <c r="J19" s="34">
        <f t="shared" si="2"/>
        <v>5.0678733031674209E-2</v>
      </c>
      <c r="K19" s="35">
        <f t="shared" si="3"/>
        <v>1.6977375565610859</v>
      </c>
      <c r="L19" s="36">
        <f t="shared" si="4"/>
        <v>2.578329562863849</v>
      </c>
    </row>
    <row r="20" spans="1:13" x14ac:dyDescent="0.25">
      <c r="A20" s="13" t="s">
        <v>98</v>
      </c>
      <c r="B20" s="8"/>
      <c r="C20" s="9" t="s">
        <v>116</v>
      </c>
      <c r="D20" s="112"/>
      <c r="E20" s="10" t="s">
        <v>54</v>
      </c>
      <c r="F20" s="11">
        <v>28127.37</v>
      </c>
      <c r="G20" s="34">
        <f t="shared" si="0"/>
        <v>1.810988732776657E-3</v>
      </c>
      <c r="H20" s="35">
        <f t="shared" si="1"/>
        <v>6.0668122548018011E-2</v>
      </c>
      <c r="I20" s="11">
        <v>21</v>
      </c>
      <c r="J20" s="34">
        <f t="shared" si="2"/>
        <v>1.9004524886877826E-2</v>
      </c>
      <c r="K20" s="35">
        <f t="shared" si="3"/>
        <v>0.6366515837104072</v>
      </c>
      <c r="L20" s="36">
        <f t="shared" si="4"/>
        <v>0.69731970625842521</v>
      </c>
    </row>
    <row r="21" spans="1:13" x14ac:dyDescent="0.25">
      <c r="A21" s="7" t="s">
        <v>98</v>
      </c>
      <c r="B21" s="8"/>
      <c r="C21" s="9" t="s">
        <v>117</v>
      </c>
      <c r="D21" s="112"/>
      <c r="E21" s="10" t="s">
        <v>39</v>
      </c>
      <c r="F21" s="11">
        <v>1364841.42</v>
      </c>
      <c r="G21" s="34">
        <f t="shared" si="0"/>
        <v>8.7875703759252743E-2</v>
      </c>
      <c r="H21" s="35">
        <f t="shared" si="1"/>
        <v>2.9438360759349669</v>
      </c>
      <c r="I21" s="11">
        <v>92</v>
      </c>
      <c r="J21" s="34">
        <f t="shared" si="2"/>
        <v>8.3257918552036195E-2</v>
      </c>
      <c r="K21" s="35">
        <f t="shared" si="3"/>
        <v>2.7891402714932125</v>
      </c>
      <c r="L21" s="36">
        <f t="shared" si="4"/>
        <v>5.7329763474281794</v>
      </c>
    </row>
    <row r="22" spans="1:13" s="28" customFormat="1" x14ac:dyDescent="0.25">
      <c r="A22" s="25"/>
      <c r="B22" s="26"/>
      <c r="C22" s="27"/>
      <c r="D22" s="113"/>
      <c r="E22" s="14" t="s">
        <v>56</v>
      </c>
      <c r="F22" s="20">
        <v>15531499.17</v>
      </c>
      <c r="G22" s="37">
        <f t="shared" ref="G22" si="5">F22/F$22</f>
        <v>1</v>
      </c>
      <c r="H22" s="38">
        <f>L22/2</f>
        <v>33.5</v>
      </c>
      <c r="I22" s="18">
        <f>SUM(I3:I21)</f>
        <v>1105</v>
      </c>
      <c r="J22" s="39">
        <v>1</v>
      </c>
      <c r="K22" s="40">
        <f>L22/2</f>
        <v>33.5</v>
      </c>
      <c r="L22" s="41">
        <v>67</v>
      </c>
      <c r="M22" s="28" t="s">
        <v>118</v>
      </c>
    </row>
    <row r="23" spans="1:13" x14ac:dyDescent="0.25">
      <c r="A23" s="7" t="s">
        <v>98</v>
      </c>
      <c r="B23" s="8"/>
      <c r="C23" s="9" t="s">
        <v>119</v>
      </c>
      <c r="D23" s="111" t="s">
        <v>1</v>
      </c>
      <c r="E23" s="10" t="s">
        <v>57</v>
      </c>
      <c r="F23" s="11">
        <v>2625604.7200000002</v>
      </c>
      <c r="G23" s="34">
        <f>F23/F$48</f>
        <v>0.28638871253013154</v>
      </c>
      <c r="H23" s="35">
        <f>H$48*G23</f>
        <v>16.753739683012697</v>
      </c>
      <c r="I23" s="11">
        <v>132</v>
      </c>
      <c r="J23" s="34">
        <f t="shared" ref="J23:J47" si="6">I23/$I$48</f>
        <v>6.3829787234042548E-2</v>
      </c>
      <c r="K23" s="35">
        <f t="shared" ref="K23:K47" si="7">$K$48*J23</f>
        <v>3.7340425531914891</v>
      </c>
      <c r="L23" s="36">
        <f>H23+K23</f>
        <v>20.487782236204186</v>
      </c>
    </row>
    <row r="24" spans="1:13" x14ac:dyDescent="0.25">
      <c r="A24" s="7" t="s">
        <v>98</v>
      </c>
      <c r="B24" s="8"/>
      <c r="C24" s="9" t="s">
        <v>120</v>
      </c>
      <c r="D24" s="112"/>
      <c r="E24" s="10" t="s">
        <v>64</v>
      </c>
      <c r="F24" s="11">
        <v>424246.86</v>
      </c>
      <c r="G24" s="34">
        <f t="shared" ref="G24:G48" si="8">F24/F$48</f>
        <v>4.6274868073192282E-2</v>
      </c>
      <c r="H24" s="35">
        <f t="shared" ref="H24:H47" si="9">H$48*G24</f>
        <v>2.7070797822817485</v>
      </c>
      <c r="I24" s="11">
        <v>130</v>
      </c>
      <c r="J24" s="34">
        <f t="shared" si="6"/>
        <v>6.286266924564797E-2</v>
      </c>
      <c r="K24" s="35">
        <f t="shared" si="7"/>
        <v>3.6774661508704063</v>
      </c>
      <c r="L24" s="36">
        <f t="shared" ref="L24:L47" si="10">H24+K24</f>
        <v>6.3845459331521548</v>
      </c>
    </row>
    <row r="25" spans="1:13" x14ac:dyDescent="0.25">
      <c r="A25" s="13" t="s">
        <v>98</v>
      </c>
      <c r="B25" s="8"/>
      <c r="C25" s="9" t="s">
        <v>121</v>
      </c>
      <c r="D25" s="112"/>
      <c r="E25" s="10" t="s">
        <v>63</v>
      </c>
      <c r="F25" s="11">
        <v>390526.62</v>
      </c>
      <c r="G25" s="34">
        <f t="shared" si="8"/>
        <v>4.259682162307505E-2</v>
      </c>
      <c r="H25" s="35">
        <f t="shared" si="9"/>
        <v>2.4919140649498903</v>
      </c>
      <c r="I25" s="11">
        <v>132</v>
      </c>
      <c r="J25" s="34">
        <f t="shared" si="6"/>
        <v>6.3829787234042548E-2</v>
      </c>
      <c r="K25" s="35">
        <f t="shared" si="7"/>
        <v>3.7340425531914891</v>
      </c>
      <c r="L25" s="36">
        <f t="shared" si="10"/>
        <v>6.2259566181413799</v>
      </c>
    </row>
    <row r="26" spans="1:13" x14ac:dyDescent="0.25">
      <c r="A26" s="7" t="s">
        <v>98</v>
      </c>
      <c r="B26" s="8"/>
      <c r="C26" s="9" t="s">
        <v>122</v>
      </c>
      <c r="D26" s="112"/>
      <c r="E26" s="10" t="s">
        <v>59</v>
      </c>
      <c r="F26" s="11">
        <v>903194.42</v>
      </c>
      <c r="G26" s="34">
        <f t="shared" si="8"/>
        <v>9.8516233284421773E-2</v>
      </c>
      <c r="H26" s="35">
        <f t="shared" si="9"/>
        <v>5.7631996471386735</v>
      </c>
      <c r="I26" s="11">
        <v>172</v>
      </c>
      <c r="J26" s="34">
        <f t="shared" si="6"/>
        <v>8.3172147001934232E-2</v>
      </c>
      <c r="K26" s="35">
        <f t="shared" si="7"/>
        <v>4.8655705996131529</v>
      </c>
      <c r="L26" s="36">
        <f t="shared" si="10"/>
        <v>10.628770246751827</v>
      </c>
    </row>
    <row r="27" spans="1:13" x14ac:dyDescent="0.25">
      <c r="A27" s="13" t="s">
        <v>98</v>
      </c>
      <c r="B27" s="8"/>
      <c r="C27" s="9" t="s">
        <v>123</v>
      </c>
      <c r="D27" s="112"/>
      <c r="E27" s="10" t="s">
        <v>62</v>
      </c>
      <c r="F27" s="11">
        <v>373511.94</v>
      </c>
      <c r="G27" s="34">
        <f t="shared" si="8"/>
        <v>4.074093971434959E-2</v>
      </c>
      <c r="H27" s="35">
        <f t="shared" si="9"/>
        <v>2.3833449732894509</v>
      </c>
      <c r="I27" s="11">
        <v>177</v>
      </c>
      <c r="J27" s="34">
        <f t="shared" si="6"/>
        <v>8.5589941972920691E-2</v>
      </c>
      <c r="K27" s="35">
        <f t="shared" si="7"/>
        <v>5.00701160541586</v>
      </c>
      <c r="L27" s="36">
        <f t="shared" si="10"/>
        <v>7.3903565787053109</v>
      </c>
    </row>
    <row r="28" spans="1:13" x14ac:dyDescent="0.25">
      <c r="A28" s="7" t="s">
        <v>98</v>
      </c>
      <c r="B28" s="8"/>
      <c r="C28" s="9" t="s">
        <v>124</v>
      </c>
      <c r="D28" s="112"/>
      <c r="E28" s="10" t="s">
        <v>61</v>
      </c>
      <c r="F28" s="11">
        <v>564467.66</v>
      </c>
      <c r="G28" s="34">
        <f t="shared" si="8"/>
        <v>6.1569498706681193E-2</v>
      </c>
      <c r="H28" s="35">
        <f t="shared" si="9"/>
        <v>3.6018156743408496</v>
      </c>
      <c r="I28" s="11">
        <v>142</v>
      </c>
      <c r="J28" s="34">
        <f t="shared" si="6"/>
        <v>6.866537717601548E-2</v>
      </c>
      <c r="K28" s="35">
        <f t="shared" si="7"/>
        <v>4.0169245647969056</v>
      </c>
      <c r="L28" s="36">
        <f t="shared" si="10"/>
        <v>7.6187402391377557</v>
      </c>
    </row>
    <row r="29" spans="1:13" x14ac:dyDescent="0.25">
      <c r="A29" s="7" t="s">
        <v>98</v>
      </c>
      <c r="B29" s="8"/>
      <c r="C29" s="9" t="s">
        <v>125</v>
      </c>
      <c r="D29" s="112"/>
      <c r="E29" s="10" t="s">
        <v>66</v>
      </c>
      <c r="F29" s="11">
        <v>335467.65000000002</v>
      </c>
      <c r="G29" s="34">
        <f t="shared" si="8"/>
        <v>3.6591246065024133E-2</v>
      </c>
      <c r="H29" s="35">
        <f t="shared" si="9"/>
        <v>2.1405878948039119</v>
      </c>
      <c r="I29" s="11">
        <v>158</v>
      </c>
      <c r="J29" s="34">
        <f t="shared" si="6"/>
        <v>7.6402321083172145E-2</v>
      </c>
      <c r="K29" s="35">
        <f t="shared" si="7"/>
        <v>4.4695357833655702</v>
      </c>
      <c r="L29" s="36">
        <f t="shared" si="10"/>
        <v>6.6101236781694821</v>
      </c>
    </row>
    <row r="30" spans="1:13" x14ac:dyDescent="0.25">
      <c r="A30" s="7" t="s">
        <v>98</v>
      </c>
      <c r="B30" s="8"/>
      <c r="C30" s="9" t="s">
        <v>126</v>
      </c>
      <c r="D30" s="112"/>
      <c r="E30" s="10" t="s">
        <v>68</v>
      </c>
      <c r="F30" s="11">
        <v>171442.87</v>
      </c>
      <c r="G30" s="34">
        <f t="shared" si="8"/>
        <v>1.8700188355759321E-2</v>
      </c>
      <c r="H30" s="35">
        <f t="shared" si="9"/>
        <v>1.0939610188119202</v>
      </c>
      <c r="I30" s="11">
        <v>48</v>
      </c>
      <c r="J30" s="34">
        <f t="shared" si="6"/>
        <v>2.321083172147002E-2</v>
      </c>
      <c r="K30" s="35">
        <f t="shared" si="7"/>
        <v>1.3578336557059962</v>
      </c>
      <c r="L30" s="36">
        <f t="shared" si="10"/>
        <v>2.4517946745179167</v>
      </c>
    </row>
    <row r="31" spans="1:13" x14ac:dyDescent="0.25">
      <c r="A31" s="13" t="s">
        <v>98</v>
      </c>
      <c r="B31" s="8"/>
      <c r="C31" s="9" t="s">
        <v>127</v>
      </c>
      <c r="D31" s="112"/>
      <c r="E31" s="10" t="s">
        <v>60</v>
      </c>
      <c r="F31" s="11">
        <v>600020.82999999996</v>
      </c>
      <c r="G31" s="34">
        <f t="shared" si="8"/>
        <v>6.5447472609266533E-2</v>
      </c>
      <c r="H31" s="35">
        <f t="shared" si="9"/>
        <v>3.8286771476420922</v>
      </c>
      <c r="I31" s="11">
        <v>175</v>
      </c>
      <c r="J31" s="34">
        <f t="shared" si="6"/>
        <v>8.4622823984526113E-2</v>
      </c>
      <c r="K31" s="35">
        <f t="shared" si="7"/>
        <v>4.950435203094778</v>
      </c>
      <c r="L31" s="36">
        <f t="shared" si="10"/>
        <v>8.7791123507368702</v>
      </c>
    </row>
    <row r="32" spans="1:13" x14ac:dyDescent="0.25">
      <c r="A32" s="7" t="s">
        <v>98</v>
      </c>
      <c r="B32" s="8"/>
      <c r="C32" s="9" t="s">
        <v>128</v>
      </c>
      <c r="D32" s="112"/>
      <c r="E32" s="10" t="s">
        <v>65</v>
      </c>
      <c r="F32" s="11">
        <v>293160.15999999997</v>
      </c>
      <c r="G32" s="34">
        <f t="shared" si="8"/>
        <v>3.1976542450581576E-2</v>
      </c>
      <c r="H32" s="35">
        <f t="shared" si="9"/>
        <v>1.8706277333590222</v>
      </c>
      <c r="I32" s="11">
        <v>62</v>
      </c>
      <c r="J32" s="34">
        <f t="shared" si="6"/>
        <v>2.9980657640232108E-2</v>
      </c>
      <c r="K32" s="35">
        <f t="shared" si="7"/>
        <v>1.7538684719535782</v>
      </c>
      <c r="L32" s="36">
        <f t="shared" si="10"/>
        <v>3.6244962053126004</v>
      </c>
    </row>
    <row r="33" spans="1:13" x14ac:dyDescent="0.25">
      <c r="A33" s="7" t="s">
        <v>98</v>
      </c>
      <c r="B33" s="8"/>
      <c r="C33" s="9" t="s">
        <v>129</v>
      </c>
      <c r="D33" s="112"/>
      <c r="E33" s="10" t="s">
        <v>72</v>
      </c>
      <c r="F33" s="11">
        <v>93182.59</v>
      </c>
      <c r="G33" s="34">
        <f t="shared" si="8"/>
        <v>1.0163922153645089E-2</v>
      </c>
      <c r="H33" s="35">
        <f t="shared" si="9"/>
        <v>0.59458944598823771</v>
      </c>
      <c r="I33" s="11">
        <v>59</v>
      </c>
      <c r="J33" s="34">
        <f t="shared" si="6"/>
        <v>2.852998065764023E-2</v>
      </c>
      <c r="K33" s="35">
        <f t="shared" si="7"/>
        <v>1.6690038684719535</v>
      </c>
      <c r="L33" s="36">
        <f t="shared" si="10"/>
        <v>2.2635933144601914</v>
      </c>
    </row>
    <row r="34" spans="1:13" x14ac:dyDescent="0.25">
      <c r="A34" s="13" t="s">
        <v>98</v>
      </c>
      <c r="B34" s="8"/>
      <c r="C34" s="9" t="s">
        <v>130</v>
      </c>
      <c r="D34" s="112"/>
      <c r="E34" s="10" t="s">
        <v>70</v>
      </c>
      <c r="F34" s="11">
        <v>131070.09</v>
      </c>
      <c r="G34" s="34">
        <f t="shared" si="8"/>
        <v>1.4296513881308252E-2</v>
      </c>
      <c r="H34" s="35">
        <f t="shared" si="9"/>
        <v>0.83634606205653272</v>
      </c>
      <c r="I34" s="11">
        <v>71</v>
      </c>
      <c r="J34" s="34">
        <f t="shared" si="6"/>
        <v>3.433268858800774E-2</v>
      </c>
      <c r="K34" s="35">
        <f t="shared" si="7"/>
        <v>2.0084622823984528</v>
      </c>
      <c r="L34" s="36">
        <f t="shared" si="10"/>
        <v>2.8448083444549854</v>
      </c>
    </row>
    <row r="35" spans="1:13" x14ac:dyDescent="0.25">
      <c r="A35" s="13" t="s">
        <v>98</v>
      </c>
      <c r="B35" s="8"/>
      <c r="C35" s="9" t="s">
        <v>131</v>
      </c>
      <c r="D35" s="112"/>
      <c r="E35" s="10" t="s">
        <v>67</v>
      </c>
      <c r="F35" s="11">
        <v>214065.18</v>
      </c>
      <c r="G35" s="34">
        <f t="shared" si="8"/>
        <v>2.3349231066940975E-2</v>
      </c>
      <c r="H35" s="35">
        <f t="shared" si="9"/>
        <v>1.3659300174160471</v>
      </c>
      <c r="I35" s="11">
        <v>109</v>
      </c>
      <c r="J35" s="34">
        <f t="shared" si="6"/>
        <v>5.2707930367504832E-2</v>
      </c>
      <c r="K35" s="35">
        <f t="shared" si="7"/>
        <v>3.0834139264990328</v>
      </c>
      <c r="L35" s="36">
        <f t="shared" si="10"/>
        <v>4.4493439439150801</v>
      </c>
    </row>
    <row r="36" spans="1:13" x14ac:dyDescent="0.25">
      <c r="A36" s="13" t="s">
        <v>98</v>
      </c>
      <c r="B36" s="8"/>
      <c r="C36" s="9" t="s">
        <v>132</v>
      </c>
      <c r="D36" s="112"/>
      <c r="E36" s="10" t="s">
        <v>58</v>
      </c>
      <c r="F36" s="11">
        <v>1467930.27</v>
      </c>
      <c r="G36" s="34">
        <f t="shared" si="8"/>
        <v>0.16011498490500442</v>
      </c>
      <c r="H36" s="35">
        <f t="shared" si="9"/>
        <v>9.3667266169427581</v>
      </c>
      <c r="I36" s="11">
        <v>244</v>
      </c>
      <c r="J36" s="34">
        <f t="shared" si="6"/>
        <v>0.11798839458413926</v>
      </c>
      <c r="K36" s="35">
        <f t="shared" si="7"/>
        <v>6.9023210831721471</v>
      </c>
      <c r="L36" s="36">
        <f t="shared" si="10"/>
        <v>16.269047700114903</v>
      </c>
    </row>
    <row r="37" spans="1:13" x14ac:dyDescent="0.25">
      <c r="A37" s="13" t="s">
        <v>98</v>
      </c>
      <c r="B37" s="8"/>
      <c r="C37" s="9" t="s">
        <v>133</v>
      </c>
      <c r="D37" s="112"/>
      <c r="E37" s="10" t="s">
        <v>71</v>
      </c>
      <c r="F37" s="11">
        <v>154094.46</v>
      </c>
      <c r="G37" s="34">
        <f t="shared" si="8"/>
        <v>1.6807904735723453E-2</v>
      </c>
      <c r="H37" s="35">
        <f t="shared" si="9"/>
        <v>0.98326242703982203</v>
      </c>
      <c r="I37" s="11">
        <v>42</v>
      </c>
      <c r="J37" s="34">
        <f t="shared" si="6"/>
        <v>2.0309477756286266E-2</v>
      </c>
      <c r="K37" s="35">
        <f t="shared" si="7"/>
        <v>1.1881044487427466</v>
      </c>
      <c r="L37" s="36">
        <f t="shared" si="10"/>
        <v>2.1713668757825686</v>
      </c>
    </row>
    <row r="38" spans="1:13" x14ac:dyDescent="0.25">
      <c r="A38" s="7" t="s">
        <v>98</v>
      </c>
      <c r="B38" s="8"/>
      <c r="C38" s="9" t="s">
        <v>134</v>
      </c>
      <c r="D38" s="112"/>
      <c r="E38" s="10" t="s">
        <v>79</v>
      </c>
      <c r="F38" s="11">
        <v>7757.39</v>
      </c>
      <c r="G38" s="34">
        <f t="shared" si="8"/>
        <v>8.4613990741687773E-4</v>
      </c>
      <c r="H38" s="35">
        <f t="shared" si="9"/>
        <v>4.949918458388735E-2</v>
      </c>
      <c r="I38" s="11">
        <v>19</v>
      </c>
      <c r="J38" s="34">
        <f t="shared" si="6"/>
        <v>9.1876208897485497E-3</v>
      </c>
      <c r="K38" s="35">
        <f t="shared" si="7"/>
        <v>0.53747582205029021</v>
      </c>
      <c r="L38" s="36">
        <f t="shared" si="10"/>
        <v>0.58697500663417757</v>
      </c>
    </row>
    <row r="39" spans="1:13" x14ac:dyDescent="0.25">
      <c r="A39" s="7" t="s">
        <v>98</v>
      </c>
      <c r="B39" s="8"/>
      <c r="C39" s="9" t="s">
        <v>135</v>
      </c>
      <c r="D39" s="112"/>
      <c r="E39" s="10" t="s">
        <v>75</v>
      </c>
      <c r="F39" s="11">
        <v>59435.49</v>
      </c>
      <c r="G39" s="34">
        <f t="shared" si="8"/>
        <v>6.482945940049006E-3</v>
      </c>
      <c r="H39" s="35">
        <f t="shared" si="9"/>
        <v>0.37925233749286685</v>
      </c>
      <c r="I39" s="11">
        <v>23</v>
      </c>
      <c r="J39" s="34">
        <f t="shared" si="6"/>
        <v>1.1121856866537718E-2</v>
      </c>
      <c r="K39" s="35">
        <f t="shared" si="7"/>
        <v>0.65062862669245647</v>
      </c>
      <c r="L39" s="36">
        <f t="shared" si="10"/>
        <v>1.0298809641853233</v>
      </c>
    </row>
    <row r="40" spans="1:13" x14ac:dyDescent="0.25">
      <c r="A40" s="7" t="s">
        <v>98</v>
      </c>
      <c r="B40" s="8"/>
      <c r="C40" s="9" t="s">
        <v>136</v>
      </c>
      <c r="D40" s="112"/>
      <c r="E40" s="10" t="s">
        <v>74</v>
      </c>
      <c r="F40" s="11">
        <v>65263.39</v>
      </c>
      <c r="G40" s="34">
        <f t="shared" si="8"/>
        <v>7.1186260807193629E-3</v>
      </c>
      <c r="H40" s="35">
        <f t="shared" si="9"/>
        <v>0.41643962572208271</v>
      </c>
      <c r="I40" s="11">
        <v>41</v>
      </c>
      <c r="J40" s="34">
        <f t="shared" si="6"/>
        <v>1.9825918762088973E-2</v>
      </c>
      <c r="K40" s="35">
        <f t="shared" si="7"/>
        <v>1.1598162475822049</v>
      </c>
      <c r="L40" s="36">
        <f t="shared" si="10"/>
        <v>1.5762558733042877</v>
      </c>
    </row>
    <row r="41" spans="1:13" x14ac:dyDescent="0.25">
      <c r="A41" s="13" t="s">
        <v>98</v>
      </c>
      <c r="B41" s="8"/>
      <c r="C41" s="9" t="s">
        <v>137</v>
      </c>
      <c r="D41" s="112"/>
      <c r="E41" s="10" t="s">
        <v>69</v>
      </c>
      <c r="F41" s="11">
        <v>107168.94</v>
      </c>
      <c r="G41" s="34">
        <f t="shared" si="8"/>
        <v>1.1689487955300034E-2</v>
      </c>
      <c r="H41" s="35">
        <f t="shared" si="9"/>
        <v>0.68383504538505202</v>
      </c>
      <c r="I41" s="11">
        <v>17</v>
      </c>
      <c r="J41" s="34">
        <f t="shared" si="6"/>
        <v>8.2205029013539647E-3</v>
      </c>
      <c r="K41" s="35">
        <f t="shared" si="7"/>
        <v>0.48089941972920691</v>
      </c>
      <c r="L41" s="36">
        <f t="shared" si="10"/>
        <v>1.1647344651142588</v>
      </c>
    </row>
    <row r="42" spans="1:13" x14ac:dyDescent="0.25">
      <c r="A42" s="13" t="s">
        <v>98</v>
      </c>
      <c r="B42" s="8"/>
      <c r="C42" s="9" t="s">
        <v>138</v>
      </c>
      <c r="D42" s="112"/>
      <c r="E42" s="10" t="s">
        <v>77</v>
      </c>
      <c r="F42" s="11">
        <v>21545.49</v>
      </c>
      <c r="G42" s="34">
        <f t="shared" si="8"/>
        <v>2.3500815240501335E-3</v>
      </c>
      <c r="H42" s="35">
        <f t="shared" si="9"/>
        <v>0.1374797691569328</v>
      </c>
      <c r="I42" s="11">
        <v>11</v>
      </c>
      <c r="J42" s="34">
        <f t="shared" si="6"/>
        <v>5.3191489361702126E-3</v>
      </c>
      <c r="K42" s="35">
        <f t="shared" si="7"/>
        <v>0.31117021276595747</v>
      </c>
      <c r="L42" s="36">
        <f t="shared" si="10"/>
        <v>0.4486499819228903</v>
      </c>
    </row>
    <row r="43" spans="1:13" x14ac:dyDescent="0.25">
      <c r="A43" s="7" t="s">
        <v>98</v>
      </c>
      <c r="B43" s="8"/>
      <c r="C43" s="9" t="s">
        <v>139</v>
      </c>
      <c r="D43" s="112"/>
      <c r="E43" s="10" t="s">
        <v>78</v>
      </c>
      <c r="F43" s="11">
        <v>12800.47</v>
      </c>
      <c r="G43" s="34">
        <f t="shared" si="8"/>
        <v>1.3962155442349192E-3</v>
      </c>
      <c r="H43" s="35">
        <f t="shared" si="9"/>
        <v>8.1678609337742777E-2</v>
      </c>
      <c r="I43" s="11">
        <v>16</v>
      </c>
      <c r="J43" s="34">
        <f t="shared" si="6"/>
        <v>7.7369439071566732E-3</v>
      </c>
      <c r="K43" s="35">
        <f t="shared" si="7"/>
        <v>0.45261121856866537</v>
      </c>
      <c r="L43" s="36">
        <f t="shared" si="10"/>
        <v>0.53428982790640811</v>
      </c>
    </row>
    <row r="44" spans="1:13" x14ac:dyDescent="0.25">
      <c r="A44" s="7" t="s">
        <v>98</v>
      </c>
      <c r="B44" s="8"/>
      <c r="C44" s="9" t="s">
        <v>140</v>
      </c>
      <c r="D44" s="112"/>
      <c r="E44" s="10" t="s">
        <v>81</v>
      </c>
      <c r="F44" s="11">
        <v>13866.13</v>
      </c>
      <c r="G44" s="34">
        <f t="shared" si="8"/>
        <v>1.5124527649673911E-3</v>
      </c>
      <c r="H44" s="35">
        <f t="shared" si="9"/>
        <v>8.8478486750592389E-2</v>
      </c>
      <c r="I44" s="11">
        <v>10</v>
      </c>
      <c r="J44" s="34">
        <f t="shared" si="6"/>
        <v>4.8355899419729211E-3</v>
      </c>
      <c r="K44" s="35">
        <f t="shared" si="7"/>
        <v>0.28288201160541587</v>
      </c>
      <c r="L44" s="36">
        <f t="shared" si="10"/>
        <v>0.37136049835600826</v>
      </c>
    </row>
    <row r="45" spans="1:13" x14ac:dyDescent="0.25">
      <c r="A45" s="13" t="s">
        <v>98</v>
      </c>
      <c r="B45" s="8"/>
      <c r="C45" s="9" t="s">
        <v>141</v>
      </c>
      <c r="D45" s="112"/>
      <c r="E45" s="10" t="s">
        <v>80</v>
      </c>
      <c r="F45" s="11">
        <v>11133.39</v>
      </c>
      <c r="G45" s="34">
        <f t="shared" si="8"/>
        <v>1.2143782359577116E-3</v>
      </c>
      <c r="H45" s="35">
        <f t="shared" si="9"/>
        <v>7.1041126803526131E-2</v>
      </c>
      <c r="I45" s="11">
        <v>15</v>
      </c>
      <c r="J45" s="34">
        <f t="shared" si="6"/>
        <v>7.2533849129593807E-3</v>
      </c>
      <c r="K45" s="35">
        <f t="shared" si="7"/>
        <v>0.42432301740812378</v>
      </c>
      <c r="L45" s="36">
        <f t="shared" si="10"/>
        <v>0.49536414421164993</v>
      </c>
    </row>
    <row r="46" spans="1:13" x14ac:dyDescent="0.25">
      <c r="A46" s="15" t="s">
        <v>98</v>
      </c>
      <c r="B46" s="8"/>
      <c r="C46" s="9" t="s">
        <v>142</v>
      </c>
      <c r="D46" s="112"/>
      <c r="E46" s="10" t="s">
        <v>76</v>
      </c>
      <c r="F46" s="11">
        <v>13945.95</v>
      </c>
      <c r="G46" s="34">
        <f t="shared" si="8"/>
        <v>1.521159158149894E-3</v>
      </c>
      <c r="H46" s="35">
        <f t="shared" si="9"/>
        <v>8.8987810751768801E-2</v>
      </c>
      <c r="I46" s="11">
        <v>5</v>
      </c>
      <c r="J46" s="34">
        <f t="shared" si="6"/>
        <v>2.4177949709864605E-3</v>
      </c>
      <c r="K46" s="35">
        <f t="shared" si="7"/>
        <v>0.14144100580270794</v>
      </c>
      <c r="L46" s="36">
        <f t="shared" si="10"/>
        <v>0.23042881655447672</v>
      </c>
    </row>
    <row r="47" spans="1:13" x14ac:dyDescent="0.25">
      <c r="A47" s="15"/>
      <c r="B47" s="8"/>
      <c r="C47" s="9"/>
      <c r="D47" s="112"/>
      <c r="E47" s="10" t="s">
        <v>73</v>
      </c>
      <c r="F47" s="11">
        <v>113072.61</v>
      </c>
      <c r="G47" s="34">
        <f t="shared" si="8"/>
        <v>1.2333432734049046E-2</v>
      </c>
      <c r="H47" s="35">
        <f t="shared" si="9"/>
        <v>0.72150581494186916</v>
      </c>
      <c r="I47" s="11">
        <v>58</v>
      </c>
      <c r="J47" s="34">
        <f t="shared" si="6"/>
        <v>2.8046421663442941E-2</v>
      </c>
      <c r="K47" s="35">
        <f t="shared" si="7"/>
        <v>1.6407156673114121</v>
      </c>
      <c r="L47" s="36">
        <f t="shared" si="10"/>
        <v>2.3622214822532812</v>
      </c>
    </row>
    <row r="48" spans="1:13" s="28" customFormat="1" x14ac:dyDescent="0.25">
      <c r="A48" s="29"/>
      <c r="B48" s="26"/>
      <c r="C48" s="27"/>
      <c r="D48" s="113"/>
      <c r="E48" s="14" t="s">
        <v>82</v>
      </c>
      <c r="F48" s="20">
        <v>9167975.570000004</v>
      </c>
      <c r="G48" s="37">
        <f t="shared" si="8"/>
        <v>1</v>
      </c>
      <c r="H48" s="38">
        <f>L48/2</f>
        <v>58.5</v>
      </c>
      <c r="I48" s="18">
        <f>SUM(I23:I47)</f>
        <v>2068</v>
      </c>
      <c r="J48" s="39">
        <v>1</v>
      </c>
      <c r="K48" s="40">
        <f>L48/2</f>
        <v>58.5</v>
      </c>
      <c r="L48" s="41">
        <v>117</v>
      </c>
      <c r="M48" s="28" t="s">
        <v>118</v>
      </c>
    </row>
    <row r="49" spans="1:13" x14ac:dyDescent="0.25">
      <c r="A49" s="7" t="s">
        <v>98</v>
      </c>
      <c r="B49" s="8"/>
      <c r="C49" s="9" t="s">
        <v>143</v>
      </c>
      <c r="D49" s="111" t="s">
        <v>28</v>
      </c>
      <c r="E49" s="10" t="s">
        <v>84</v>
      </c>
      <c r="F49" s="11">
        <v>626165.81000000006</v>
      </c>
      <c r="G49" s="34">
        <f>F49/F$52</f>
        <v>0.14632623340885798</v>
      </c>
      <c r="H49" s="35">
        <f>H$52*G49</f>
        <v>3.2191771349948755</v>
      </c>
      <c r="I49" s="11">
        <v>145</v>
      </c>
      <c r="J49" s="34">
        <f>I49/$I$52</f>
        <v>0.14009661835748793</v>
      </c>
      <c r="K49" s="35">
        <f>$K$52*J49</f>
        <v>3.0821256038647347</v>
      </c>
      <c r="L49" s="36">
        <f>H49+K49</f>
        <v>6.3013027388596097</v>
      </c>
    </row>
    <row r="50" spans="1:13" x14ac:dyDescent="0.25">
      <c r="A50" s="7" t="s">
        <v>98</v>
      </c>
      <c r="B50" s="8"/>
      <c r="C50" s="9" t="s">
        <v>144</v>
      </c>
      <c r="D50" s="112"/>
      <c r="E50" s="10" t="s">
        <v>83</v>
      </c>
      <c r="F50" s="11">
        <v>3640484.43</v>
      </c>
      <c r="G50" s="34">
        <f t="shared" ref="G50:G52" si="11">F50/F$52</f>
        <v>0.85073053481711691</v>
      </c>
      <c r="H50" s="35">
        <f t="shared" ref="H50:H51" si="12">H$52*G50</f>
        <v>18.716071765976572</v>
      </c>
      <c r="I50" s="11">
        <v>871</v>
      </c>
      <c r="J50" s="34">
        <f>I50/$I$52</f>
        <v>0.84154589371980681</v>
      </c>
      <c r="K50" s="35">
        <f>$K$52*J50</f>
        <v>18.51400966183575</v>
      </c>
      <c r="L50" s="36">
        <f t="shared" ref="L50:L51" si="13">H50+K50</f>
        <v>37.230081427812323</v>
      </c>
    </row>
    <row r="51" spans="1:13" x14ac:dyDescent="0.25">
      <c r="A51" s="7" t="s">
        <v>98</v>
      </c>
      <c r="B51" s="8"/>
      <c r="C51" s="9" t="s">
        <v>145</v>
      </c>
      <c r="D51" s="112"/>
      <c r="E51" s="10" t="s">
        <v>85</v>
      </c>
      <c r="F51" s="11">
        <v>12594.81</v>
      </c>
      <c r="G51" s="34">
        <f t="shared" si="11"/>
        <v>2.943231774025187E-3</v>
      </c>
      <c r="H51" s="35">
        <f t="shared" si="12"/>
        <v>6.475109902855411E-2</v>
      </c>
      <c r="I51" s="11">
        <v>19</v>
      </c>
      <c r="J51" s="34">
        <f>I51/$I$52</f>
        <v>1.8357487922705314E-2</v>
      </c>
      <c r="K51" s="35">
        <f>$K$52*J51</f>
        <v>0.40386473429951691</v>
      </c>
      <c r="L51" s="36">
        <f t="shared" si="13"/>
        <v>0.468615833328071</v>
      </c>
    </row>
    <row r="52" spans="1:13" s="28" customFormat="1" x14ac:dyDescent="0.25">
      <c r="A52" s="32"/>
      <c r="B52" s="26"/>
      <c r="C52" s="27"/>
      <c r="D52" s="113"/>
      <c r="E52" s="14" t="s">
        <v>86</v>
      </c>
      <c r="F52" s="20">
        <v>4279245.05</v>
      </c>
      <c r="G52" s="37">
        <f t="shared" si="11"/>
        <v>1</v>
      </c>
      <c r="H52" s="38">
        <f>L52/2</f>
        <v>22</v>
      </c>
      <c r="I52" s="18">
        <f>SUM(I49:I51)</f>
        <v>1035</v>
      </c>
      <c r="J52" s="39">
        <v>1</v>
      </c>
      <c r="K52" s="40">
        <f>L52/2</f>
        <v>22</v>
      </c>
      <c r="L52" s="41">
        <v>44</v>
      </c>
      <c r="M52" s="28" t="s">
        <v>118</v>
      </c>
    </row>
    <row r="53" spans="1:13" x14ac:dyDescent="0.25">
      <c r="A53" s="7" t="s">
        <v>98</v>
      </c>
      <c r="B53" s="8"/>
      <c r="C53" s="9" t="s">
        <v>146</v>
      </c>
      <c r="D53" s="111" t="s">
        <v>3</v>
      </c>
      <c r="E53" s="10" t="s">
        <v>87</v>
      </c>
      <c r="F53" s="11">
        <v>1687981.45</v>
      </c>
      <c r="G53" s="34">
        <f>F53/F$56</f>
        <v>0.77107074225154237</v>
      </c>
      <c r="H53" s="35">
        <f>H$56*G53</f>
        <v>5.0119598246350252</v>
      </c>
      <c r="I53" s="11">
        <v>236</v>
      </c>
      <c r="J53" s="34">
        <f>I53/$I$56</f>
        <v>0.73750000000000004</v>
      </c>
      <c r="K53" s="35">
        <f>$K$56*J53</f>
        <v>4.7937500000000002</v>
      </c>
      <c r="L53" s="36">
        <f>H53+K53</f>
        <v>9.8057098246350254</v>
      </c>
    </row>
    <row r="54" spans="1:13" x14ac:dyDescent="0.25">
      <c r="A54" s="7" t="s">
        <v>98</v>
      </c>
      <c r="B54" s="8"/>
      <c r="C54" s="9" t="s">
        <v>147</v>
      </c>
      <c r="D54" s="112"/>
      <c r="E54" s="10" t="s">
        <v>88</v>
      </c>
      <c r="F54" s="11">
        <v>261174.24</v>
      </c>
      <c r="G54" s="34">
        <f t="shared" ref="G54:G56" si="14">F54/F$56</f>
        <v>0.11930451907145215</v>
      </c>
      <c r="H54" s="35">
        <f t="shared" ref="H54:H55" si="15">H$56*G54</f>
        <v>0.775479373964439</v>
      </c>
      <c r="I54" s="11">
        <v>38</v>
      </c>
      <c r="J54" s="34">
        <f>I54/$I$56</f>
        <v>0.11874999999999999</v>
      </c>
      <c r="K54" s="35">
        <f>$K$56*J54</f>
        <v>0.77187499999999998</v>
      </c>
      <c r="L54" s="36">
        <f t="shared" ref="L54:L55" si="16">H54+K54</f>
        <v>1.5473543739644389</v>
      </c>
    </row>
    <row r="55" spans="1:13" x14ac:dyDescent="0.25">
      <c r="A55" s="7" t="s">
        <v>98</v>
      </c>
      <c r="B55" s="8"/>
      <c r="C55" s="9" t="s">
        <v>148</v>
      </c>
      <c r="D55" s="112"/>
      <c r="E55" s="10" t="s">
        <v>89</v>
      </c>
      <c r="F55" s="11">
        <v>239983.85</v>
      </c>
      <c r="G55" s="34">
        <f t="shared" si="14"/>
        <v>0.10962473867700549</v>
      </c>
      <c r="H55" s="35">
        <f t="shared" si="15"/>
        <v>0.71256080140053568</v>
      </c>
      <c r="I55" s="11">
        <v>46</v>
      </c>
      <c r="J55" s="34">
        <f>I55/$I$56</f>
        <v>0.14374999999999999</v>
      </c>
      <c r="K55" s="35">
        <f>$K$56*J55</f>
        <v>0.93437499999999996</v>
      </c>
      <c r="L55" s="36">
        <f t="shared" si="16"/>
        <v>1.6469358014005357</v>
      </c>
    </row>
    <row r="56" spans="1:13" s="28" customFormat="1" x14ac:dyDescent="0.25">
      <c r="A56" s="30"/>
      <c r="B56" s="30"/>
      <c r="C56" s="31"/>
      <c r="D56" s="113"/>
      <c r="E56" s="16" t="s">
        <v>90</v>
      </c>
      <c r="F56" s="42">
        <v>2189139.54</v>
      </c>
      <c r="G56" s="37">
        <f t="shared" si="14"/>
        <v>1</v>
      </c>
      <c r="H56" s="38">
        <f>L56/2</f>
        <v>6.5</v>
      </c>
      <c r="I56" s="43">
        <f>SUM(I53:I55)</f>
        <v>320</v>
      </c>
      <c r="J56" s="39">
        <v>1</v>
      </c>
      <c r="K56" s="40">
        <f>L56/2</f>
        <v>6.5</v>
      </c>
      <c r="L56" s="41">
        <v>13</v>
      </c>
      <c r="M56" s="28" t="s">
        <v>118</v>
      </c>
    </row>
  </sheetData>
  <sheetProtection algorithmName="SHA-512" hashValue="aDiPv3RArh0biKMgZvZFX9Lp6b3pfj5XcFymnM41f+axpZhQYTg5LRqrVXz2AzRWuR+BevU+Yf+2nY6b1JOw7Q==" saltValue="CxwPLER/NxtRzJz6uQBSJA==" spinCount="100000" sheet="1" objects="1" scenarios="1"/>
  <sortState xmlns:xlrd2="http://schemas.microsoft.com/office/spreadsheetml/2017/richdata2" ref="E3:L21">
    <sortCondition ref="E3"/>
  </sortState>
  <mergeCells count="6">
    <mergeCell ref="D53:D56"/>
    <mergeCell ref="A2:C2"/>
    <mergeCell ref="D49:D52"/>
    <mergeCell ref="D1:L1"/>
    <mergeCell ref="D3:D22"/>
    <mergeCell ref="D23:D4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A6CDA-2012-46A1-9CD4-4A62DF9B0156}">
  <dimension ref="A1:M56"/>
  <sheetViews>
    <sheetView topLeftCell="D1" workbookViewId="0">
      <selection activeCell="L2" sqref="E1:L1048576"/>
    </sheetView>
  </sheetViews>
  <sheetFormatPr defaultRowHeight="15" x14ac:dyDescent="0.25"/>
  <cols>
    <col min="1" max="2" width="0" hidden="1" customWidth="1"/>
    <col min="3" max="3" width="5.5703125" hidden="1" customWidth="1"/>
    <col min="4" max="4" width="21.140625" customWidth="1"/>
    <col min="5" max="5" width="43.140625" bestFit="1" customWidth="1"/>
    <col min="6" max="6" width="17.7109375" hidden="1" customWidth="1"/>
    <col min="7" max="7" width="17.7109375" style="22" hidden="1" customWidth="1"/>
    <col min="8" max="8" width="17.7109375" style="5" hidden="1" customWidth="1"/>
    <col min="9" max="10" width="17.7109375" hidden="1" customWidth="1"/>
    <col min="11" max="11" width="17.7109375" style="5" hidden="1" customWidth="1"/>
    <col min="12" max="12" width="17.7109375" style="28" customWidth="1"/>
  </cols>
  <sheetData>
    <row r="1" spans="1:12" x14ac:dyDescent="0.25">
      <c r="D1" s="117">
        <v>44958</v>
      </c>
      <c r="E1" s="118"/>
      <c r="F1" s="118"/>
      <c r="G1" s="118"/>
      <c r="H1" s="118"/>
      <c r="I1" s="118"/>
      <c r="J1" s="118"/>
      <c r="K1" s="118"/>
      <c r="L1" s="118"/>
    </row>
    <row r="2" spans="1:12" ht="25.5" x14ac:dyDescent="0.25">
      <c r="A2" s="116" t="s">
        <v>91</v>
      </c>
      <c r="B2" s="116"/>
      <c r="C2" s="116"/>
      <c r="D2" s="71" t="s">
        <v>34</v>
      </c>
      <c r="E2" s="71" t="s">
        <v>35</v>
      </c>
      <c r="F2" s="19" t="s">
        <v>36</v>
      </c>
      <c r="G2" s="23" t="s">
        <v>92</v>
      </c>
      <c r="H2" s="24" t="s">
        <v>93</v>
      </c>
      <c r="I2" s="17" t="s">
        <v>94</v>
      </c>
      <c r="J2" s="17" t="s">
        <v>95</v>
      </c>
      <c r="K2" s="33" t="s">
        <v>96</v>
      </c>
      <c r="L2" s="21" t="s">
        <v>97</v>
      </c>
    </row>
    <row r="3" spans="1:12" x14ac:dyDescent="0.25">
      <c r="A3" s="7" t="s">
        <v>98</v>
      </c>
      <c r="B3" s="8"/>
      <c r="C3" s="9" t="s">
        <v>99</v>
      </c>
      <c r="D3" s="111" t="s">
        <v>0</v>
      </c>
      <c r="E3" s="10" t="s">
        <v>51</v>
      </c>
      <c r="F3" s="11">
        <v>192479.62</v>
      </c>
      <c r="G3" s="34">
        <f t="shared" ref="G3:G21" si="0">F3/F$22</f>
        <v>1.2127781211531923E-2</v>
      </c>
      <c r="H3" s="35">
        <f t="shared" ref="H3:H21" si="1">H$22*G3</f>
        <v>0.4123445611920854</v>
      </c>
      <c r="I3" s="11">
        <v>15</v>
      </c>
      <c r="J3" s="34">
        <f t="shared" ref="J3:J21" si="2">I3/$I$22</f>
        <v>1.3574660633484163E-2</v>
      </c>
      <c r="K3" s="35">
        <f t="shared" ref="K3:K21" si="3">K$22*J3</f>
        <v>0.46153846153846156</v>
      </c>
      <c r="L3" s="36">
        <f t="shared" ref="L3:L21" si="4">H3+K3</f>
        <v>0.87388302273054697</v>
      </c>
    </row>
    <row r="4" spans="1:12" x14ac:dyDescent="0.25">
      <c r="A4" s="7" t="s">
        <v>98</v>
      </c>
      <c r="B4" s="8"/>
      <c r="C4" s="9" t="s">
        <v>100</v>
      </c>
      <c r="D4" s="112"/>
      <c r="E4" s="10" t="s">
        <v>53</v>
      </c>
      <c r="F4" s="11">
        <v>150339.07</v>
      </c>
      <c r="G4" s="34">
        <f t="shared" si="0"/>
        <v>9.4725838948829105E-3</v>
      </c>
      <c r="H4" s="35">
        <f t="shared" si="1"/>
        <v>0.32206785242601899</v>
      </c>
      <c r="I4" s="11">
        <v>18</v>
      </c>
      <c r="J4" s="34">
        <f t="shared" si="2"/>
        <v>1.6289592760180997E-2</v>
      </c>
      <c r="K4" s="35">
        <f t="shared" si="3"/>
        <v>0.55384615384615388</v>
      </c>
      <c r="L4" s="36">
        <f t="shared" si="4"/>
        <v>0.87591400627217286</v>
      </c>
    </row>
    <row r="5" spans="1:12" x14ac:dyDescent="0.25">
      <c r="A5" s="7" t="s">
        <v>98</v>
      </c>
      <c r="B5" s="8"/>
      <c r="C5" s="9" t="s">
        <v>101</v>
      </c>
      <c r="D5" s="112"/>
      <c r="E5" s="10" t="s">
        <v>43</v>
      </c>
      <c r="F5" s="11">
        <v>631686.78</v>
      </c>
      <c r="G5" s="34">
        <f t="shared" si="0"/>
        <v>3.9801403712544217E-2</v>
      </c>
      <c r="H5" s="35">
        <f t="shared" si="1"/>
        <v>1.3532477262265035</v>
      </c>
      <c r="I5" s="11">
        <v>54</v>
      </c>
      <c r="J5" s="34">
        <f t="shared" si="2"/>
        <v>4.8868778280542986E-2</v>
      </c>
      <c r="K5" s="35">
        <f t="shared" si="3"/>
        <v>1.6615384615384616</v>
      </c>
      <c r="L5" s="36">
        <f t="shared" si="4"/>
        <v>3.0147861877649653</v>
      </c>
    </row>
    <row r="6" spans="1:12" x14ac:dyDescent="0.25">
      <c r="A6" s="7" t="s">
        <v>98</v>
      </c>
      <c r="B6" s="8"/>
      <c r="C6" s="9" t="s">
        <v>102</v>
      </c>
      <c r="D6" s="112"/>
      <c r="E6" s="10" t="s">
        <v>40</v>
      </c>
      <c r="F6" s="11">
        <v>1654862.12</v>
      </c>
      <c r="G6" s="34">
        <f t="shared" si="0"/>
        <v>0.10426977010143665</v>
      </c>
      <c r="H6" s="35">
        <f t="shared" si="1"/>
        <v>3.5451721834488459</v>
      </c>
      <c r="I6" s="11">
        <v>155</v>
      </c>
      <c r="J6" s="34">
        <f t="shared" si="2"/>
        <v>0.14027149321266968</v>
      </c>
      <c r="K6" s="35">
        <f t="shared" si="3"/>
        <v>4.7692307692307692</v>
      </c>
      <c r="L6" s="36">
        <f t="shared" si="4"/>
        <v>8.3144029526796146</v>
      </c>
    </row>
    <row r="7" spans="1:12" x14ac:dyDescent="0.25">
      <c r="A7" s="7" t="s">
        <v>98</v>
      </c>
      <c r="B7" s="8"/>
      <c r="C7" s="9" t="s">
        <v>103</v>
      </c>
      <c r="D7" s="112"/>
      <c r="E7" s="10" t="s">
        <v>50</v>
      </c>
      <c r="F7" s="11">
        <v>197351.6</v>
      </c>
      <c r="G7" s="34">
        <f t="shared" si="0"/>
        <v>1.2434755568125932E-2</v>
      </c>
      <c r="H7" s="35">
        <f t="shared" si="1"/>
        <v>0.42278168931628168</v>
      </c>
      <c r="I7" s="11">
        <v>24</v>
      </c>
      <c r="J7" s="34">
        <f t="shared" si="2"/>
        <v>2.171945701357466E-2</v>
      </c>
      <c r="K7" s="35">
        <f t="shared" si="3"/>
        <v>0.73846153846153839</v>
      </c>
      <c r="L7" s="36">
        <f t="shared" si="4"/>
        <v>1.16124322777782</v>
      </c>
    </row>
    <row r="8" spans="1:12" x14ac:dyDescent="0.25">
      <c r="A8" s="7" t="s">
        <v>98</v>
      </c>
      <c r="B8" s="8"/>
      <c r="C8" s="9" t="s">
        <v>104</v>
      </c>
      <c r="D8" s="112"/>
      <c r="E8" s="10" t="s">
        <v>42</v>
      </c>
      <c r="F8" s="11">
        <v>632855.72</v>
      </c>
      <c r="G8" s="34">
        <f t="shared" si="0"/>
        <v>3.9875056437801086E-2</v>
      </c>
      <c r="H8" s="35">
        <f t="shared" si="1"/>
        <v>1.3557519188852369</v>
      </c>
      <c r="I8" s="11">
        <v>48</v>
      </c>
      <c r="J8" s="34">
        <f t="shared" si="2"/>
        <v>4.343891402714932E-2</v>
      </c>
      <c r="K8" s="35">
        <f t="shared" si="3"/>
        <v>1.4769230769230768</v>
      </c>
      <c r="L8" s="36">
        <f t="shared" si="4"/>
        <v>2.8326749958083139</v>
      </c>
    </row>
    <row r="9" spans="1:12" x14ac:dyDescent="0.25">
      <c r="A9" s="7" t="s">
        <v>98</v>
      </c>
      <c r="B9" s="8"/>
      <c r="C9" s="9" t="s">
        <v>105</v>
      </c>
      <c r="D9" s="112"/>
      <c r="E9" s="10" t="s">
        <v>44</v>
      </c>
      <c r="F9" s="11">
        <v>484411.35</v>
      </c>
      <c r="G9" s="34">
        <f t="shared" si="0"/>
        <v>3.0521854049705699E-2</v>
      </c>
      <c r="H9" s="35">
        <f t="shared" si="1"/>
        <v>1.0377430376899937</v>
      </c>
      <c r="I9" s="11">
        <v>19</v>
      </c>
      <c r="J9" s="34">
        <f t="shared" si="2"/>
        <v>1.7194570135746608E-2</v>
      </c>
      <c r="K9" s="35">
        <f t="shared" si="3"/>
        <v>0.58461538461538465</v>
      </c>
      <c r="L9" s="36">
        <f t="shared" si="4"/>
        <v>1.6223584223053784</v>
      </c>
    </row>
    <row r="10" spans="1:12" x14ac:dyDescent="0.25">
      <c r="A10" s="7" t="s">
        <v>98</v>
      </c>
      <c r="B10" s="8"/>
      <c r="C10" s="9" t="s">
        <v>106</v>
      </c>
      <c r="D10" s="112"/>
      <c r="E10" s="10" t="s">
        <v>41</v>
      </c>
      <c r="F10" s="11">
        <v>1043337.83</v>
      </c>
      <c r="G10" s="34">
        <f t="shared" si="0"/>
        <v>6.5738767210546695E-2</v>
      </c>
      <c r="H10" s="35">
        <f t="shared" si="1"/>
        <v>2.2351180851585877</v>
      </c>
      <c r="I10" s="11">
        <v>38</v>
      </c>
      <c r="J10" s="34">
        <f t="shared" si="2"/>
        <v>3.4389140271493215E-2</v>
      </c>
      <c r="K10" s="35">
        <f t="shared" si="3"/>
        <v>1.1692307692307693</v>
      </c>
      <c r="L10" s="36">
        <f t="shared" si="4"/>
        <v>3.4043488543893572</v>
      </c>
    </row>
    <row r="11" spans="1:12" x14ac:dyDescent="0.25">
      <c r="A11" s="7" t="s">
        <v>98</v>
      </c>
      <c r="B11" s="8"/>
      <c r="C11" s="9" t="s">
        <v>107</v>
      </c>
      <c r="D11" s="112"/>
      <c r="E11" s="10" t="s">
        <v>46</v>
      </c>
      <c r="F11" s="11">
        <v>484361.76</v>
      </c>
      <c r="G11" s="34">
        <f t="shared" si="0"/>
        <v>3.0518729476463714E-2</v>
      </c>
      <c r="H11" s="35">
        <f t="shared" si="1"/>
        <v>1.0376368021997662</v>
      </c>
      <c r="I11" s="11">
        <v>59</v>
      </c>
      <c r="J11" s="34">
        <f t="shared" si="2"/>
        <v>5.3393665158371038E-2</v>
      </c>
      <c r="K11" s="35">
        <f t="shared" si="3"/>
        <v>1.8153846153846154</v>
      </c>
      <c r="L11" s="36">
        <f t="shared" si="4"/>
        <v>2.8530214175843813</v>
      </c>
    </row>
    <row r="12" spans="1:12" x14ac:dyDescent="0.25">
      <c r="A12" s="7" t="s">
        <v>98</v>
      </c>
      <c r="B12" s="8"/>
      <c r="C12" s="9" t="s">
        <v>108</v>
      </c>
      <c r="D12" s="112"/>
      <c r="E12" s="10" t="s">
        <v>37</v>
      </c>
      <c r="F12" s="11">
        <v>3820009.31</v>
      </c>
      <c r="G12" s="34">
        <f t="shared" si="0"/>
        <v>0.2406916490052039</v>
      </c>
      <c r="H12" s="35">
        <f t="shared" si="1"/>
        <v>8.1835160661769333</v>
      </c>
      <c r="I12" s="11">
        <v>151</v>
      </c>
      <c r="J12" s="34">
        <f t="shared" si="2"/>
        <v>0.13665158371040723</v>
      </c>
      <c r="K12" s="35">
        <f t="shared" si="3"/>
        <v>4.6461538461538456</v>
      </c>
      <c r="L12" s="36">
        <f t="shared" si="4"/>
        <v>12.829669912330779</v>
      </c>
    </row>
    <row r="13" spans="1:12" x14ac:dyDescent="0.25">
      <c r="A13" s="7" t="s">
        <v>98</v>
      </c>
      <c r="B13" s="8"/>
      <c r="C13" s="9" t="s">
        <v>109</v>
      </c>
      <c r="D13" s="112"/>
      <c r="E13" s="10" t="s">
        <v>52</v>
      </c>
      <c r="F13" s="11">
        <v>261877.09</v>
      </c>
      <c r="G13" s="34">
        <f t="shared" si="0"/>
        <v>1.6500386128321817E-2</v>
      </c>
      <c r="H13" s="35">
        <f t="shared" si="1"/>
        <v>0.56101312836294182</v>
      </c>
      <c r="I13" s="11">
        <v>32</v>
      </c>
      <c r="J13" s="34">
        <f t="shared" si="2"/>
        <v>2.8959276018099549E-2</v>
      </c>
      <c r="K13" s="35">
        <f t="shared" si="3"/>
        <v>0.98461538461538467</v>
      </c>
      <c r="L13" s="36">
        <f t="shared" si="4"/>
        <v>1.5456285129783265</v>
      </c>
    </row>
    <row r="14" spans="1:12" x14ac:dyDescent="0.25">
      <c r="A14" s="7" t="s">
        <v>98</v>
      </c>
      <c r="B14" s="8"/>
      <c r="C14" s="9" t="s">
        <v>110</v>
      </c>
      <c r="D14" s="112"/>
      <c r="E14" s="10" t="s">
        <v>47</v>
      </c>
      <c r="F14" s="11">
        <v>429330.51</v>
      </c>
      <c r="G14" s="34">
        <f t="shared" si="0"/>
        <v>2.7051313238853125E-2</v>
      </c>
      <c r="H14" s="35">
        <f t="shared" si="1"/>
        <v>0.91974465012100626</v>
      </c>
      <c r="I14" s="11">
        <v>37</v>
      </c>
      <c r="J14" s="34">
        <f t="shared" si="2"/>
        <v>3.3484162895927601E-2</v>
      </c>
      <c r="K14" s="35">
        <f t="shared" si="3"/>
        <v>1.1384615384615384</v>
      </c>
      <c r="L14" s="36">
        <f t="shared" si="4"/>
        <v>2.0582061885825444</v>
      </c>
    </row>
    <row r="15" spans="1:12" x14ac:dyDescent="0.25">
      <c r="A15" s="7" t="s">
        <v>98</v>
      </c>
      <c r="B15" s="8"/>
      <c r="C15" s="9" t="s">
        <v>111</v>
      </c>
      <c r="D15" s="112"/>
      <c r="E15" s="10" t="s">
        <v>45</v>
      </c>
      <c r="F15" s="11">
        <v>527338.65</v>
      </c>
      <c r="G15" s="34">
        <f t="shared" si="0"/>
        <v>3.3226623013826652E-2</v>
      </c>
      <c r="H15" s="35">
        <f t="shared" si="1"/>
        <v>1.1297051824701061</v>
      </c>
      <c r="I15" s="11">
        <v>115</v>
      </c>
      <c r="J15" s="34">
        <f t="shared" si="2"/>
        <v>0.10407239819004525</v>
      </c>
      <c r="K15" s="35">
        <f t="shared" si="3"/>
        <v>3.5384615384615388</v>
      </c>
      <c r="L15" s="36">
        <f t="shared" si="4"/>
        <v>4.6681667209316444</v>
      </c>
    </row>
    <row r="16" spans="1:12" x14ac:dyDescent="0.25">
      <c r="A16" s="7" t="s">
        <v>98</v>
      </c>
      <c r="B16" s="8"/>
      <c r="C16" s="9" t="s">
        <v>112</v>
      </c>
      <c r="D16" s="112"/>
      <c r="E16" s="10" t="s">
        <v>55</v>
      </c>
      <c r="F16" s="11">
        <v>25926.52</v>
      </c>
      <c r="G16" s="34">
        <f t="shared" si="0"/>
        <v>1.6335815819690763E-3</v>
      </c>
      <c r="H16" s="35">
        <f t="shared" si="1"/>
        <v>5.5541773786948592E-2</v>
      </c>
      <c r="I16" s="11">
        <v>12</v>
      </c>
      <c r="J16" s="34">
        <f t="shared" si="2"/>
        <v>1.085972850678733E-2</v>
      </c>
      <c r="K16" s="35">
        <f t="shared" si="3"/>
        <v>0.3692307692307692</v>
      </c>
      <c r="L16" s="36">
        <f t="shared" si="4"/>
        <v>0.42477254301771777</v>
      </c>
    </row>
    <row r="17" spans="1:13" x14ac:dyDescent="0.25">
      <c r="A17" s="7" t="s">
        <v>98</v>
      </c>
      <c r="B17" s="8"/>
      <c r="C17" s="9" t="s">
        <v>113</v>
      </c>
      <c r="D17" s="112"/>
      <c r="E17" s="10" t="s">
        <v>49</v>
      </c>
      <c r="F17" s="11">
        <v>347392.04</v>
      </c>
      <c r="G17" s="34">
        <f t="shared" si="0"/>
        <v>2.1888523344693562E-2</v>
      </c>
      <c r="H17" s="35">
        <f t="shared" si="1"/>
        <v>0.74420979371958107</v>
      </c>
      <c r="I17" s="11">
        <v>58</v>
      </c>
      <c r="J17" s="34">
        <f t="shared" si="2"/>
        <v>5.2488687782805431E-2</v>
      </c>
      <c r="K17" s="35">
        <f t="shared" si="3"/>
        <v>1.7846153846153847</v>
      </c>
      <c r="L17" s="36">
        <f t="shared" si="4"/>
        <v>2.5288251783349658</v>
      </c>
    </row>
    <row r="18" spans="1:13" x14ac:dyDescent="0.25">
      <c r="A18" s="7" t="s">
        <v>98</v>
      </c>
      <c r="B18" s="8"/>
      <c r="C18" s="9" t="s">
        <v>114</v>
      </c>
      <c r="D18" s="112"/>
      <c r="E18" s="10" t="s">
        <v>38</v>
      </c>
      <c r="F18" s="11">
        <v>3108746.88</v>
      </c>
      <c r="G18" s="34">
        <f t="shared" si="0"/>
        <v>0.19587633227181395</v>
      </c>
      <c r="H18" s="35">
        <f t="shared" si="1"/>
        <v>6.6597952972416739</v>
      </c>
      <c r="I18" s="11">
        <v>101</v>
      </c>
      <c r="J18" s="34">
        <f t="shared" si="2"/>
        <v>9.1402714932126691E-2</v>
      </c>
      <c r="K18" s="35">
        <f t="shared" si="3"/>
        <v>3.1076923076923073</v>
      </c>
      <c r="L18" s="36">
        <f t="shared" si="4"/>
        <v>9.7674876049339812</v>
      </c>
    </row>
    <row r="19" spans="1:13" x14ac:dyDescent="0.25">
      <c r="A19" s="7" t="s">
        <v>98</v>
      </c>
      <c r="B19" s="8"/>
      <c r="C19" s="9" t="s">
        <v>115</v>
      </c>
      <c r="D19" s="112"/>
      <c r="E19" s="10" t="s">
        <v>48</v>
      </c>
      <c r="F19" s="11">
        <v>482622.5</v>
      </c>
      <c r="G19" s="34">
        <f t="shared" si="0"/>
        <v>3.040914195363938E-2</v>
      </c>
      <c r="H19" s="35">
        <f t="shared" si="1"/>
        <v>1.0339108264237389</v>
      </c>
      <c r="I19" s="11">
        <v>56</v>
      </c>
      <c r="J19" s="34">
        <f t="shared" si="2"/>
        <v>5.0678733031674209E-2</v>
      </c>
      <c r="K19" s="35">
        <f t="shared" si="3"/>
        <v>1.7230769230769232</v>
      </c>
      <c r="L19" s="36">
        <f t="shared" si="4"/>
        <v>2.7569877495006621</v>
      </c>
    </row>
    <row r="20" spans="1:13" x14ac:dyDescent="0.25">
      <c r="A20" s="13" t="s">
        <v>98</v>
      </c>
      <c r="B20" s="8"/>
      <c r="C20" s="9" t="s">
        <v>116</v>
      </c>
      <c r="D20" s="112"/>
      <c r="E20" s="10" t="s">
        <v>54</v>
      </c>
      <c r="F20" s="11">
        <v>33193.35</v>
      </c>
      <c r="G20" s="34">
        <f t="shared" si="0"/>
        <v>2.0914509623294309E-3</v>
      </c>
      <c r="H20" s="35">
        <f t="shared" si="1"/>
        <v>7.1109332719200655E-2</v>
      </c>
      <c r="I20" s="11">
        <v>21</v>
      </c>
      <c r="J20" s="34">
        <f t="shared" si="2"/>
        <v>1.9004524886877826E-2</v>
      </c>
      <c r="K20" s="35">
        <f t="shared" si="3"/>
        <v>0.64615384615384608</v>
      </c>
      <c r="L20" s="36">
        <f t="shared" si="4"/>
        <v>0.71726317887304669</v>
      </c>
    </row>
    <row r="21" spans="1:13" x14ac:dyDescent="0.25">
      <c r="A21" s="7" t="s">
        <v>98</v>
      </c>
      <c r="B21" s="8"/>
      <c r="C21" s="9" t="s">
        <v>117</v>
      </c>
      <c r="D21" s="112"/>
      <c r="E21" s="10" t="s">
        <v>39</v>
      </c>
      <c r="F21" s="11">
        <v>1362844.68</v>
      </c>
      <c r="G21" s="34">
        <f t="shared" si="0"/>
        <v>8.5870296836310436E-2</v>
      </c>
      <c r="H21" s="35">
        <f t="shared" si="1"/>
        <v>2.919590092434555</v>
      </c>
      <c r="I21" s="11">
        <v>92</v>
      </c>
      <c r="J21" s="34">
        <f t="shared" si="2"/>
        <v>8.3257918552036195E-2</v>
      </c>
      <c r="K21" s="35">
        <f t="shared" si="3"/>
        <v>2.8307692307692305</v>
      </c>
      <c r="L21" s="36">
        <f t="shared" si="4"/>
        <v>5.7503593232037851</v>
      </c>
    </row>
    <row r="22" spans="1:13" s="28" customFormat="1" x14ac:dyDescent="0.25">
      <c r="A22" s="25"/>
      <c r="B22" s="26"/>
      <c r="C22" s="27"/>
      <c r="D22" s="113"/>
      <c r="E22" s="14" t="s">
        <v>56</v>
      </c>
      <c r="F22" s="20">
        <v>15870967.379999997</v>
      </c>
      <c r="G22" s="37">
        <f t="shared" ref="G22" si="5">F22/F$22</f>
        <v>1</v>
      </c>
      <c r="H22" s="38">
        <f>L22/2</f>
        <v>34</v>
      </c>
      <c r="I22" s="18">
        <f>SUM(I3:I21)</f>
        <v>1105</v>
      </c>
      <c r="J22" s="39">
        <v>1</v>
      </c>
      <c r="K22" s="40">
        <f>L22/2</f>
        <v>34</v>
      </c>
      <c r="L22" s="41">
        <v>68</v>
      </c>
      <c r="M22" s="28" t="s">
        <v>118</v>
      </c>
    </row>
    <row r="23" spans="1:13" x14ac:dyDescent="0.25">
      <c r="A23" s="7" t="s">
        <v>98</v>
      </c>
      <c r="B23" s="8"/>
      <c r="C23" s="9" t="s">
        <v>119</v>
      </c>
      <c r="D23" s="111" t="s">
        <v>1</v>
      </c>
      <c r="E23" s="10" t="s">
        <v>57</v>
      </c>
      <c r="F23" s="11">
        <v>2598710.0699999998</v>
      </c>
      <c r="G23" s="34">
        <f>F23/F$48</f>
        <v>0.26209803301871742</v>
      </c>
      <c r="H23" s="35">
        <f>H$48*G23</f>
        <v>16.643225096688557</v>
      </c>
      <c r="I23" s="11">
        <v>132</v>
      </c>
      <c r="J23" s="34">
        <f t="shared" ref="J23:J47" si="6">I23/$I$48</f>
        <v>6.3829787234042548E-2</v>
      </c>
      <c r="K23" s="35">
        <f t="shared" ref="K23:K47" si="7">$K$48*J23</f>
        <v>4.0531914893617014</v>
      </c>
      <c r="L23" s="36">
        <f>H23+K23</f>
        <v>20.696416586050258</v>
      </c>
    </row>
    <row r="24" spans="1:13" x14ac:dyDescent="0.25">
      <c r="A24" s="7" t="s">
        <v>98</v>
      </c>
      <c r="B24" s="8"/>
      <c r="C24" s="9" t="s">
        <v>120</v>
      </c>
      <c r="D24" s="112"/>
      <c r="E24" s="10" t="s">
        <v>64</v>
      </c>
      <c r="F24" s="11">
        <v>539818.56999999995</v>
      </c>
      <c r="G24" s="34">
        <f t="shared" ref="G24:G48" si="8">F24/F$48</f>
        <v>5.4444467282945809E-2</v>
      </c>
      <c r="H24" s="35">
        <f t="shared" ref="H24:H47" si="9">H$48*G24</f>
        <v>3.4572236724670589</v>
      </c>
      <c r="I24" s="11">
        <v>130</v>
      </c>
      <c r="J24" s="34">
        <f t="shared" si="6"/>
        <v>6.286266924564797E-2</v>
      </c>
      <c r="K24" s="35">
        <f t="shared" si="7"/>
        <v>3.991779497098646</v>
      </c>
      <c r="L24" s="36">
        <f t="shared" ref="L24:L47" si="10">H24+K24</f>
        <v>7.4490031695657049</v>
      </c>
    </row>
    <row r="25" spans="1:13" x14ac:dyDescent="0.25">
      <c r="A25" s="13" t="s">
        <v>98</v>
      </c>
      <c r="B25" s="8"/>
      <c r="C25" s="9" t="s">
        <v>121</v>
      </c>
      <c r="D25" s="112"/>
      <c r="E25" s="10" t="s">
        <v>63</v>
      </c>
      <c r="F25" s="11">
        <v>469683.89</v>
      </c>
      <c r="G25" s="34">
        <f t="shared" si="8"/>
        <v>4.73708957111863E-2</v>
      </c>
      <c r="H25" s="35">
        <f t="shared" si="9"/>
        <v>3.0080518776603302</v>
      </c>
      <c r="I25" s="11">
        <v>132</v>
      </c>
      <c r="J25" s="34">
        <f t="shared" si="6"/>
        <v>6.3829787234042548E-2</v>
      </c>
      <c r="K25" s="35">
        <f t="shared" si="7"/>
        <v>4.0531914893617014</v>
      </c>
      <c r="L25" s="36">
        <f t="shared" si="10"/>
        <v>7.0612433670220316</v>
      </c>
    </row>
    <row r="26" spans="1:13" x14ac:dyDescent="0.25">
      <c r="A26" s="7" t="s">
        <v>98</v>
      </c>
      <c r="B26" s="8"/>
      <c r="C26" s="9" t="s">
        <v>122</v>
      </c>
      <c r="D26" s="112"/>
      <c r="E26" s="10" t="s">
        <v>59</v>
      </c>
      <c r="F26" s="11">
        <v>1042672.44</v>
      </c>
      <c r="G26" s="34">
        <f t="shared" si="8"/>
        <v>0.10516078679251305</v>
      </c>
      <c r="H26" s="35">
        <f t="shared" si="9"/>
        <v>6.6777099613245783</v>
      </c>
      <c r="I26" s="11">
        <v>172</v>
      </c>
      <c r="J26" s="34">
        <f t="shared" si="6"/>
        <v>8.3172147001934232E-2</v>
      </c>
      <c r="K26" s="35">
        <f t="shared" si="7"/>
        <v>5.2814313346228241</v>
      </c>
      <c r="L26" s="36">
        <f t="shared" si="10"/>
        <v>11.959141295947402</v>
      </c>
    </row>
    <row r="27" spans="1:13" x14ac:dyDescent="0.25">
      <c r="A27" s="13" t="s">
        <v>98</v>
      </c>
      <c r="B27" s="8"/>
      <c r="C27" s="9" t="s">
        <v>123</v>
      </c>
      <c r="D27" s="112"/>
      <c r="E27" s="10" t="s">
        <v>62</v>
      </c>
      <c r="F27" s="11">
        <v>435891.36</v>
      </c>
      <c r="G27" s="34">
        <f t="shared" si="8"/>
        <v>4.3962683403867997E-2</v>
      </c>
      <c r="H27" s="35">
        <f t="shared" si="9"/>
        <v>2.7916303961456177</v>
      </c>
      <c r="I27" s="11">
        <v>177</v>
      </c>
      <c r="J27" s="34">
        <f t="shared" si="6"/>
        <v>8.5589941972920691E-2</v>
      </c>
      <c r="K27" s="35">
        <f t="shared" si="7"/>
        <v>5.4349613152804643</v>
      </c>
      <c r="L27" s="36">
        <f t="shared" si="10"/>
        <v>8.2265917114260816</v>
      </c>
    </row>
    <row r="28" spans="1:13" x14ac:dyDescent="0.25">
      <c r="A28" s="7" t="s">
        <v>98</v>
      </c>
      <c r="B28" s="8"/>
      <c r="C28" s="9" t="s">
        <v>124</v>
      </c>
      <c r="D28" s="112"/>
      <c r="E28" s="10" t="s">
        <v>61</v>
      </c>
      <c r="F28" s="11">
        <v>551220.47999999998</v>
      </c>
      <c r="G28" s="34">
        <f t="shared" si="8"/>
        <v>5.559442941922077E-2</v>
      </c>
      <c r="H28" s="35">
        <f t="shared" si="9"/>
        <v>3.5302462681205187</v>
      </c>
      <c r="I28" s="11">
        <v>142</v>
      </c>
      <c r="J28" s="34">
        <f t="shared" si="6"/>
        <v>6.866537717601548E-2</v>
      </c>
      <c r="K28" s="35">
        <f t="shared" si="7"/>
        <v>4.3602514506769827</v>
      </c>
      <c r="L28" s="36">
        <f t="shared" si="10"/>
        <v>7.8904977187975014</v>
      </c>
    </row>
    <row r="29" spans="1:13" x14ac:dyDescent="0.25">
      <c r="A29" s="7" t="s">
        <v>98</v>
      </c>
      <c r="B29" s="8"/>
      <c r="C29" s="9" t="s">
        <v>125</v>
      </c>
      <c r="D29" s="112"/>
      <c r="E29" s="10" t="s">
        <v>66</v>
      </c>
      <c r="F29" s="11">
        <v>359248.1</v>
      </c>
      <c r="G29" s="34">
        <f t="shared" si="8"/>
        <v>3.6232676150637882E-2</v>
      </c>
      <c r="H29" s="35">
        <f t="shared" si="9"/>
        <v>2.3007749355655056</v>
      </c>
      <c r="I29" s="11">
        <v>158</v>
      </c>
      <c r="J29" s="34">
        <f t="shared" si="6"/>
        <v>7.6402321083172145E-2</v>
      </c>
      <c r="K29" s="35">
        <f t="shared" si="7"/>
        <v>4.8515473887814311</v>
      </c>
      <c r="L29" s="36">
        <f t="shared" si="10"/>
        <v>7.1523223243469367</v>
      </c>
    </row>
    <row r="30" spans="1:13" x14ac:dyDescent="0.25">
      <c r="A30" s="7" t="s">
        <v>98</v>
      </c>
      <c r="B30" s="8"/>
      <c r="C30" s="9" t="s">
        <v>126</v>
      </c>
      <c r="D30" s="112"/>
      <c r="E30" s="10" t="s">
        <v>68</v>
      </c>
      <c r="F30" s="11">
        <v>176083.48</v>
      </c>
      <c r="G30" s="34">
        <f t="shared" si="8"/>
        <v>1.7759246900171003E-2</v>
      </c>
      <c r="H30" s="35">
        <f t="shared" si="9"/>
        <v>1.1277121781608588</v>
      </c>
      <c r="I30" s="11">
        <v>48</v>
      </c>
      <c r="J30" s="34">
        <f t="shared" si="6"/>
        <v>2.321083172147002E-2</v>
      </c>
      <c r="K30" s="35">
        <f t="shared" si="7"/>
        <v>1.4738878143133463</v>
      </c>
      <c r="L30" s="36">
        <f t="shared" si="10"/>
        <v>2.6015999924742053</v>
      </c>
    </row>
    <row r="31" spans="1:13" x14ac:dyDescent="0.25">
      <c r="A31" s="13" t="s">
        <v>98</v>
      </c>
      <c r="B31" s="8"/>
      <c r="C31" s="9" t="s">
        <v>127</v>
      </c>
      <c r="D31" s="112"/>
      <c r="E31" s="10" t="s">
        <v>60</v>
      </c>
      <c r="F31" s="11">
        <v>639165.93000000005</v>
      </c>
      <c r="G31" s="34">
        <f t="shared" si="8"/>
        <v>6.4464341351314833E-2</v>
      </c>
      <c r="H31" s="35">
        <f t="shared" si="9"/>
        <v>4.0934856758084921</v>
      </c>
      <c r="I31" s="11">
        <v>175</v>
      </c>
      <c r="J31" s="34">
        <f t="shared" si="6"/>
        <v>8.4622823984526113E-2</v>
      </c>
      <c r="K31" s="35">
        <f t="shared" si="7"/>
        <v>5.3735493230174081</v>
      </c>
      <c r="L31" s="36">
        <f t="shared" si="10"/>
        <v>9.4670349988259002</v>
      </c>
    </row>
    <row r="32" spans="1:13" x14ac:dyDescent="0.25">
      <c r="A32" s="7" t="s">
        <v>98</v>
      </c>
      <c r="B32" s="8"/>
      <c r="C32" s="9" t="s">
        <v>128</v>
      </c>
      <c r="D32" s="112"/>
      <c r="E32" s="10" t="s">
        <v>65</v>
      </c>
      <c r="F32" s="11">
        <v>340340.26</v>
      </c>
      <c r="G32" s="34">
        <f t="shared" si="8"/>
        <v>3.432568863023603E-2</v>
      </c>
      <c r="H32" s="35">
        <f t="shared" si="9"/>
        <v>2.1796812280199878</v>
      </c>
      <c r="I32" s="11">
        <v>62</v>
      </c>
      <c r="J32" s="34">
        <f t="shared" si="6"/>
        <v>2.9980657640232108E-2</v>
      </c>
      <c r="K32" s="35">
        <f t="shared" si="7"/>
        <v>1.9037717601547388</v>
      </c>
      <c r="L32" s="36">
        <f t="shared" si="10"/>
        <v>4.0834529881747264</v>
      </c>
    </row>
    <row r="33" spans="1:13" x14ac:dyDescent="0.25">
      <c r="A33" s="7" t="s">
        <v>98</v>
      </c>
      <c r="B33" s="8"/>
      <c r="C33" s="9" t="s">
        <v>129</v>
      </c>
      <c r="D33" s="112"/>
      <c r="E33" s="10" t="s">
        <v>72</v>
      </c>
      <c r="F33" s="11">
        <v>102971.66</v>
      </c>
      <c r="G33" s="34">
        <f t="shared" si="8"/>
        <v>1.0385409997919523E-2</v>
      </c>
      <c r="H33" s="35">
        <f t="shared" si="9"/>
        <v>0.65947353486788973</v>
      </c>
      <c r="I33" s="11">
        <v>59</v>
      </c>
      <c r="J33" s="34">
        <f t="shared" si="6"/>
        <v>2.852998065764023E-2</v>
      </c>
      <c r="K33" s="35">
        <f t="shared" si="7"/>
        <v>1.8116537717601546</v>
      </c>
      <c r="L33" s="36">
        <f t="shared" si="10"/>
        <v>2.4711273066280444</v>
      </c>
    </row>
    <row r="34" spans="1:13" x14ac:dyDescent="0.25">
      <c r="A34" s="13" t="s">
        <v>98</v>
      </c>
      <c r="B34" s="8"/>
      <c r="C34" s="9" t="s">
        <v>130</v>
      </c>
      <c r="D34" s="112"/>
      <c r="E34" s="10" t="s">
        <v>70</v>
      </c>
      <c r="F34" s="11">
        <v>140491.22</v>
      </c>
      <c r="G34" s="34">
        <f t="shared" si="8"/>
        <v>1.4169519271690009E-2</v>
      </c>
      <c r="H34" s="35">
        <f t="shared" si="9"/>
        <v>0.89976447375231561</v>
      </c>
      <c r="I34" s="11">
        <v>71</v>
      </c>
      <c r="J34" s="34">
        <f t="shared" si="6"/>
        <v>3.433268858800774E-2</v>
      </c>
      <c r="K34" s="35">
        <f t="shared" si="7"/>
        <v>2.1801257253384914</v>
      </c>
      <c r="L34" s="36">
        <f t="shared" si="10"/>
        <v>3.0798901990908067</v>
      </c>
    </row>
    <row r="35" spans="1:13" x14ac:dyDescent="0.25">
      <c r="A35" s="13" t="s">
        <v>98</v>
      </c>
      <c r="B35" s="8"/>
      <c r="C35" s="9" t="s">
        <v>131</v>
      </c>
      <c r="D35" s="112"/>
      <c r="E35" s="10" t="s">
        <v>67</v>
      </c>
      <c r="F35" s="11">
        <v>257386.86</v>
      </c>
      <c r="G35" s="34">
        <f t="shared" si="8"/>
        <v>2.5959259753383722E-2</v>
      </c>
      <c r="H35" s="35">
        <f t="shared" si="9"/>
        <v>1.6484129943398664</v>
      </c>
      <c r="I35" s="11">
        <v>109</v>
      </c>
      <c r="J35" s="34">
        <f t="shared" si="6"/>
        <v>5.2707930367504832E-2</v>
      </c>
      <c r="K35" s="35">
        <f t="shared" si="7"/>
        <v>3.3469535783365569</v>
      </c>
      <c r="L35" s="36">
        <f t="shared" si="10"/>
        <v>4.9953665726764234</v>
      </c>
    </row>
    <row r="36" spans="1:13" x14ac:dyDescent="0.25">
      <c r="A36" s="13" t="s">
        <v>98</v>
      </c>
      <c r="B36" s="8"/>
      <c r="C36" s="9" t="s">
        <v>132</v>
      </c>
      <c r="D36" s="112"/>
      <c r="E36" s="10" t="s">
        <v>58</v>
      </c>
      <c r="F36" s="11">
        <v>1648200.27</v>
      </c>
      <c r="G36" s="34">
        <f t="shared" si="8"/>
        <v>0.16623249117894826</v>
      </c>
      <c r="H36" s="35">
        <f t="shared" si="9"/>
        <v>10.555763189863214</v>
      </c>
      <c r="I36" s="11">
        <v>244</v>
      </c>
      <c r="J36" s="34">
        <f t="shared" si="6"/>
        <v>0.11798839458413926</v>
      </c>
      <c r="K36" s="35">
        <f t="shared" si="7"/>
        <v>7.4922630560928427</v>
      </c>
      <c r="L36" s="36">
        <f t="shared" si="10"/>
        <v>18.048026245956056</v>
      </c>
    </row>
    <row r="37" spans="1:13" x14ac:dyDescent="0.25">
      <c r="A37" s="13" t="s">
        <v>98</v>
      </c>
      <c r="B37" s="8"/>
      <c r="C37" s="9" t="s">
        <v>133</v>
      </c>
      <c r="D37" s="112"/>
      <c r="E37" s="10" t="s">
        <v>71</v>
      </c>
      <c r="F37" s="11">
        <v>159764.65</v>
      </c>
      <c r="G37" s="34">
        <f t="shared" si="8"/>
        <v>1.6113379093083604E-2</v>
      </c>
      <c r="H37" s="35">
        <f t="shared" si="9"/>
        <v>1.0231995724108089</v>
      </c>
      <c r="I37" s="11">
        <v>42</v>
      </c>
      <c r="J37" s="34">
        <f t="shared" si="6"/>
        <v>2.0309477756286266E-2</v>
      </c>
      <c r="K37" s="35">
        <f t="shared" si="7"/>
        <v>1.2896518375241779</v>
      </c>
      <c r="L37" s="36">
        <f t="shared" si="10"/>
        <v>2.3128514099349866</v>
      </c>
    </row>
    <row r="38" spans="1:13" x14ac:dyDescent="0.25">
      <c r="A38" s="7" t="s">
        <v>98</v>
      </c>
      <c r="B38" s="8"/>
      <c r="C38" s="9" t="s">
        <v>134</v>
      </c>
      <c r="D38" s="112"/>
      <c r="E38" s="10" t="s">
        <v>79</v>
      </c>
      <c r="F38" s="11">
        <v>11493.65</v>
      </c>
      <c r="G38" s="34">
        <f t="shared" si="8"/>
        <v>1.1592147550363637E-3</v>
      </c>
      <c r="H38" s="35">
        <f t="shared" si="9"/>
        <v>7.3610136944809099E-2</v>
      </c>
      <c r="I38" s="11">
        <v>19</v>
      </c>
      <c r="J38" s="34">
        <f t="shared" si="6"/>
        <v>9.1876208897485497E-3</v>
      </c>
      <c r="K38" s="35">
        <f t="shared" si="7"/>
        <v>0.5834139264990329</v>
      </c>
      <c r="L38" s="36">
        <f t="shared" si="10"/>
        <v>0.65702406344384201</v>
      </c>
    </row>
    <row r="39" spans="1:13" x14ac:dyDescent="0.25">
      <c r="A39" s="7" t="s">
        <v>98</v>
      </c>
      <c r="B39" s="8"/>
      <c r="C39" s="9" t="s">
        <v>135</v>
      </c>
      <c r="D39" s="112"/>
      <c r="E39" s="10" t="s">
        <v>75</v>
      </c>
      <c r="F39" s="11">
        <v>76223.789999999994</v>
      </c>
      <c r="G39" s="34">
        <f t="shared" si="8"/>
        <v>7.6877007784988422E-3</v>
      </c>
      <c r="H39" s="35">
        <f t="shared" si="9"/>
        <v>0.48816899943467645</v>
      </c>
      <c r="I39" s="11">
        <v>23</v>
      </c>
      <c r="J39" s="34">
        <f t="shared" si="6"/>
        <v>1.1121856866537718E-2</v>
      </c>
      <c r="K39" s="35">
        <f t="shared" si="7"/>
        <v>0.7062379110251451</v>
      </c>
      <c r="L39" s="36">
        <f t="shared" si="10"/>
        <v>1.1944069104598216</v>
      </c>
    </row>
    <row r="40" spans="1:13" x14ac:dyDescent="0.25">
      <c r="A40" s="7" t="s">
        <v>98</v>
      </c>
      <c r="B40" s="8"/>
      <c r="C40" s="9" t="s">
        <v>136</v>
      </c>
      <c r="D40" s="112"/>
      <c r="E40" s="10" t="s">
        <v>74</v>
      </c>
      <c r="F40" s="11">
        <v>64824.55</v>
      </c>
      <c r="G40" s="34">
        <f t="shared" si="8"/>
        <v>6.5380079303434951E-3</v>
      </c>
      <c r="H40" s="35">
        <f t="shared" si="9"/>
        <v>0.41516350357681192</v>
      </c>
      <c r="I40" s="11">
        <v>41</v>
      </c>
      <c r="J40" s="34">
        <f t="shared" si="6"/>
        <v>1.9825918762088973E-2</v>
      </c>
      <c r="K40" s="35">
        <f t="shared" si="7"/>
        <v>1.2589458413926498</v>
      </c>
      <c r="L40" s="36">
        <f t="shared" si="10"/>
        <v>1.6741093449694617</v>
      </c>
    </row>
    <row r="41" spans="1:13" x14ac:dyDescent="0.25">
      <c r="A41" s="13" t="s">
        <v>98</v>
      </c>
      <c r="B41" s="8"/>
      <c r="C41" s="9" t="s">
        <v>137</v>
      </c>
      <c r="D41" s="112"/>
      <c r="E41" s="10" t="s">
        <v>69</v>
      </c>
      <c r="F41" s="11">
        <v>99545.72</v>
      </c>
      <c r="G41" s="34">
        <f t="shared" si="8"/>
        <v>1.0039880057659529E-2</v>
      </c>
      <c r="H41" s="35">
        <f t="shared" si="9"/>
        <v>0.6375323836613801</v>
      </c>
      <c r="I41" s="11">
        <v>17</v>
      </c>
      <c r="J41" s="34">
        <f t="shared" si="6"/>
        <v>8.2205029013539647E-3</v>
      </c>
      <c r="K41" s="35">
        <f t="shared" si="7"/>
        <v>0.52200193423597674</v>
      </c>
      <c r="L41" s="36">
        <f t="shared" si="10"/>
        <v>1.1595343178973567</v>
      </c>
    </row>
    <row r="42" spans="1:13" x14ac:dyDescent="0.25">
      <c r="A42" s="13" t="s">
        <v>98</v>
      </c>
      <c r="B42" s="8"/>
      <c r="C42" s="9" t="s">
        <v>138</v>
      </c>
      <c r="D42" s="112"/>
      <c r="E42" s="10" t="s">
        <v>77</v>
      </c>
      <c r="F42" s="11">
        <v>11454.74</v>
      </c>
      <c r="G42" s="34">
        <f t="shared" si="8"/>
        <v>1.1552904101921702E-3</v>
      </c>
      <c r="H42" s="35">
        <f t="shared" si="9"/>
        <v>7.336094104720281E-2</v>
      </c>
      <c r="I42" s="11">
        <v>11</v>
      </c>
      <c r="J42" s="34">
        <f t="shared" si="6"/>
        <v>5.3191489361702126E-3</v>
      </c>
      <c r="K42" s="35">
        <f t="shared" si="7"/>
        <v>0.33776595744680848</v>
      </c>
      <c r="L42" s="36">
        <f t="shared" si="10"/>
        <v>0.41112689849401129</v>
      </c>
    </row>
    <row r="43" spans="1:13" x14ac:dyDescent="0.25">
      <c r="A43" s="7" t="s">
        <v>98</v>
      </c>
      <c r="B43" s="8"/>
      <c r="C43" s="9" t="s">
        <v>139</v>
      </c>
      <c r="D43" s="112"/>
      <c r="E43" s="10" t="s">
        <v>78</v>
      </c>
      <c r="F43" s="11">
        <v>13222.74</v>
      </c>
      <c r="G43" s="34">
        <f t="shared" si="8"/>
        <v>1.3336055395813799E-3</v>
      </c>
      <c r="H43" s="35">
        <f t="shared" si="9"/>
        <v>8.4683951763417628E-2</v>
      </c>
      <c r="I43" s="11">
        <v>16</v>
      </c>
      <c r="J43" s="34">
        <f t="shared" si="6"/>
        <v>7.7369439071566732E-3</v>
      </c>
      <c r="K43" s="35">
        <f t="shared" si="7"/>
        <v>0.49129593810444877</v>
      </c>
      <c r="L43" s="36">
        <f t="shared" si="10"/>
        <v>0.57597988986786641</v>
      </c>
    </row>
    <row r="44" spans="1:13" x14ac:dyDescent="0.25">
      <c r="A44" s="7" t="s">
        <v>98</v>
      </c>
      <c r="B44" s="8"/>
      <c r="C44" s="9" t="s">
        <v>140</v>
      </c>
      <c r="D44" s="112"/>
      <c r="E44" s="10" t="s">
        <v>81</v>
      </c>
      <c r="F44" s="11">
        <v>14960.11</v>
      </c>
      <c r="G44" s="34">
        <f t="shared" si="8"/>
        <v>1.508831419868106E-3</v>
      </c>
      <c r="H44" s="35">
        <f t="shared" si="9"/>
        <v>9.5810795161624732E-2</v>
      </c>
      <c r="I44" s="11">
        <v>10</v>
      </c>
      <c r="J44" s="34">
        <f t="shared" si="6"/>
        <v>4.8355899419729211E-3</v>
      </c>
      <c r="K44" s="35">
        <f t="shared" si="7"/>
        <v>0.30705996131528046</v>
      </c>
      <c r="L44" s="36">
        <f t="shared" si="10"/>
        <v>0.40287075647690518</v>
      </c>
    </row>
    <row r="45" spans="1:13" x14ac:dyDescent="0.25">
      <c r="A45" s="13" t="s">
        <v>98</v>
      </c>
      <c r="B45" s="8"/>
      <c r="C45" s="9" t="s">
        <v>141</v>
      </c>
      <c r="D45" s="112"/>
      <c r="E45" s="10" t="s">
        <v>80</v>
      </c>
      <c r="F45" s="11">
        <v>10625.29</v>
      </c>
      <c r="G45" s="34">
        <f t="shared" si="8"/>
        <v>1.0716345934094326E-3</v>
      </c>
      <c r="H45" s="35">
        <f t="shared" si="9"/>
        <v>6.8048796681498977E-2</v>
      </c>
      <c r="I45" s="11">
        <v>15</v>
      </c>
      <c r="J45" s="34">
        <f t="shared" si="6"/>
        <v>7.2533849129593807E-3</v>
      </c>
      <c r="K45" s="35">
        <f t="shared" si="7"/>
        <v>0.46058994197292069</v>
      </c>
      <c r="L45" s="36">
        <f t="shared" si="10"/>
        <v>0.52863873865441968</v>
      </c>
    </row>
    <row r="46" spans="1:13" x14ac:dyDescent="0.25">
      <c r="A46" s="15" t="s">
        <v>98</v>
      </c>
      <c r="B46" s="8"/>
      <c r="C46" s="9" t="s">
        <v>142</v>
      </c>
      <c r="D46" s="112"/>
      <c r="E46" s="10" t="s">
        <v>76</v>
      </c>
      <c r="F46" s="11">
        <v>14931.12</v>
      </c>
      <c r="G46" s="34">
        <f t="shared" si="8"/>
        <v>1.5059075762023858E-3</v>
      </c>
      <c r="H46" s="35">
        <f t="shared" si="9"/>
        <v>9.5625131088851498E-2</v>
      </c>
      <c r="I46" s="11">
        <v>5</v>
      </c>
      <c r="J46" s="34">
        <f t="shared" si="6"/>
        <v>2.4177949709864605E-3</v>
      </c>
      <c r="K46" s="35">
        <f t="shared" si="7"/>
        <v>0.15352998065764023</v>
      </c>
      <c r="L46" s="36">
        <f t="shared" si="10"/>
        <v>0.24915511174649174</v>
      </c>
    </row>
    <row r="47" spans="1:13" x14ac:dyDescent="0.25">
      <c r="A47" s="15"/>
      <c r="B47" s="8"/>
      <c r="C47" s="9"/>
      <c r="D47" s="112"/>
      <c r="E47" s="10" t="s">
        <v>73</v>
      </c>
      <c r="F47" s="11">
        <v>136099.85</v>
      </c>
      <c r="G47" s="34">
        <f t="shared" si="8"/>
        <v>1.3726618983372197E-2</v>
      </c>
      <c r="H47" s="35">
        <f t="shared" si="9"/>
        <v>0.87164030544413451</v>
      </c>
      <c r="I47" s="11">
        <v>58</v>
      </c>
      <c r="J47" s="34">
        <f t="shared" si="6"/>
        <v>2.8046421663442941E-2</v>
      </c>
      <c r="K47" s="35">
        <f t="shared" si="7"/>
        <v>1.7809477756286267</v>
      </c>
      <c r="L47" s="36">
        <f t="shared" si="10"/>
        <v>2.6525880810727611</v>
      </c>
    </row>
    <row r="48" spans="1:13" s="28" customFormat="1" x14ac:dyDescent="0.25">
      <c r="A48" s="29"/>
      <c r="B48" s="26"/>
      <c r="C48" s="27"/>
      <c r="D48" s="113"/>
      <c r="E48" s="14" t="s">
        <v>82</v>
      </c>
      <c r="F48" s="20">
        <v>9915030.7999999989</v>
      </c>
      <c r="G48" s="37">
        <f t="shared" si="8"/>
        <v>1</v>
      </c>
      <c r="H48" s="38">
        <f>L48/2</f>
        <v>63.5</v>
      </c>
      <c r="I48" s="18">
        <f>SUM(I23:I47)</f>
        <v>2068</v>
      </c>
      <c r="J48" s="39">
        <v>1</v>
      </c>
      <c r="K48" s="40">
        <f>L48/2</f>
        <v>63.5</v>
      </c>
      <c r="L48" s="41">
        <v>127</v>
      </c>
      <c r="M48" s="28" t="s">
        <v>118</v>
      </c>
    </row>
    <row r="49" spans="1:13" x14ac:dyDescent="0.25">
      <c r="A49" s="7" t="s">
        <v>98</v>
      </c>
      <c r="B49" s="8"/>
      <c r="C49" s="9" t="s">
        <v>143</v>
      </c>
      <c r="D49" s="111" t="s">
        <v>28</v>
      </c>
      <c r="E49" s="10" t="s">
        <v>84</v>
      </c>
      <c r="F49" s="11">
        <v>630183.31000000006</v>
      </c>
      <c r="G49" s="34">
        <f>F49/F$52</f>
        <v>0.13788506948824655</v>
      </c>
      <c r="H49" s="35">
        <f>H$52*G49</f>
        <v>3.240299132973794</v>
      </c>
      <c r="I49" s="11">
        <v>145</v>
      </c>
      <c r="J49" s="34">
        <f>I49/$I$52</f>
        <v>0.14009661835748793</v>
      </c>
      <c r="K49" s="35">
        <f>$K$52*J49</f>
        <v>3.2922705314009666</v>
      </c>
      <c r="L49" s="36">
        <f>H49+K49</f>
        <v>6.5325696643747602</v>
      </c>
    </row>
    <row r="50" spans="1:13" x14ac:dyDescent="0.25">
      <c r="A50" s="7" t="s">
        <v>98</v>
      </c>
      <c r="B50" s="8"/>
      <c r="C50" s="9" t="s">
        <v>144</v>
      </c>
      <c r="D50" s="112"/>
      <c r="E50" s="10" t="s">
        <v>83</v>
      </c>
      <c r="F50" s="11">
        <v>3929413.05</v>
      </c>
      <c r="G50" s="34">
        <f t="shared" ref="G50:G52" si="11">F50/F$52</f>
        <v>0.85976156913338875</v>
      </c>
      <c r="H50" s="35">
        <f t="shared" ref="H50:H51" si="12">H$52*G50</f>
        <v>20.204396874634636</v>
      </c>
      <c r="I50" s="11">
        <v>871</v>
      </c>
      <c r="J50" s="34">
        <f>I50/$I$52</f>
        <v>0.84154589371980681</v>
      </c>
      <c r="K50" s="35">
        <f>$K$52*J50</f>
        <v>19.77632850241546</v>
      </c>
      <c r="L50" s="36">
        <f t="shared" ref="L50:L51" si="13">H50+K50</f>
        <v>39.980725377050092</v>
      </c>
    </row>
    <row r="51" spans="1:13" x14ac:dyDescent="0.25">
      <c r="A51" s="7" t="s">
        <v>98</v>
      </c>
      <c r="B51" s="8"/>
      <c r="C51" s="9" t="s">
        <v>145</v>
      </c>
      <c r="D51" s="112"/>
      <c r="E51" s="10" t="s">
        <v>85</v>
      </c>
      <c r="F51" s="11">
        <v>10755.69</v>
      </c>
      <c r="G51" s="34">
        <f t="shared" si="11"/>
        <v>2.353361378364715E-3</v>
      </c>
      <c r="H51" s="35">
        <f t="shared" si="12"/>
        <v>5.53039923915708E-2</v>
      </c>
      <c r="I51" s="11">
        <v>19</v>
      </c>
      <c r="J51" s="34">
        <f>I51/$I$52</f>
        <v>1.8357487922705314E-2</v>
      </c>
      <c r="K51" s="35">
        <f>$K$52*J51</f>
        <v>0.43140096618357487</v>
      </c>
      <c r="L51" s="36">
        <f t="shared" si="13"/>
        <v>0.48670495857514567</v>
      </c>
    </row>
    <row r="52" spans="1:13" s="28" customFormat="1" x14ac:dyDescent="0.25">
      <c r="A52" s="32"/>
      <c r="B52" s="26"/>
      <c r="C52" s="27"/>
      <c r="D52" s="113"/>
      <c r="E52" s="14" t="s">
        <v>86</v>
      </c>
      <c r="F52" s="20">
        <v>4570352.05</v>
      </c>
      <c r="G52" s="37">
        <f t="shared" si="11"/>
        <v>1</v>
      </c>
      <c r="H52" s="38">
        <f>L52/2</f>
        <v>23.5</v>
      </c>
      <c r="I52" s="18">
        <f>SUM(I49:I51)</f>
        <v>1035</v>
      </c>
      <c r="J52" s="39">
        <v>1</v>
      </c>
      <c r="K52" s="40">
        <f>L52/2</f>
        <v>23.5</v>
      </c>
      <c r="L52" s="41">
        <v>47</v>
      </c>
      <c r="M52" s="28" t="s">
        <v>118</v>
      </c>
    </row>
    <row r="53" spans="1:13" x14ac:dyDescent="0.25">
      <c r="A53" s="7" t="s">
        <v>98</v>
      </c>
      <c r="B53" s="8"/>
      <c r="C53" s="9" t="s">
        <v>146</v>
      </c>
      <c r="D53" s="111" t="s">
        <v>3</v>
      </c>
      <c r="E53" s="10" t="s">
        <v>87</v>
      </c>
      <c r="F53" s="11">
        <v>1799158.5200000003</v>
      </c>
      <c r="G53" s="34">
        <f>F53/F$56</f>
        <v>0.78385395456858631</v>
      </c>
      <c r="H53" s="35">
        <f>H$56*G53</f>
        <v>5.4869776819801039</v>
      </c>
      <c r="I53" s="11">
        <v>236</v>
      </c>
      <c r="J53" s="34">
        <f>I53/$I$56</f>
        <v>0.73750000000000004</v>
      </c>
      <c r="K53" s="35">
        <f>$K$56*J53</f>
        <v>5.1625000000000005</v>
      </c>
      <c r="L53" s="36">
        <f>H53+K53</f>
        <v>10.649477681980105</v>
      </c>
    </row>
    <row r="54" spans="1:13" x14ac:dyDescent="0.25">
      <c r="A54" s="7" t="s">
        <v>98</v>
      </c>
      <c r="B54" s="8"/>
      <c r="C54" s="9" t="s">
        <v>147</v>
      </c>
      <c r="D54" s="112"/>
      <c r="E54" s="10" t="s">
        <v>88</v>
      </c>
      <c r="F54" s="11">
        <v>269443.3</v>
      </c>
      <c r="G54" s="34">
        <f t="shared" ref="G54:G56" si="14">F54/F$56</f>
        <v>0.11739054335079376</v>
      </c>
      <c r="H54" s="35">
        <f t="shared" ref="H54:H55" si="15">H$56*G54</f>
        <v>0.82173380345555624</v>
      </c>
      <c r="I54" s="11">
        <v>38</v>
      </c>
      <c r="J54" s="34">
        <f>I54/$I$56</f>
        <v>0.11874999999999999</v>
      </c>
      <c r="K54" s="35">
        <f>$K$56*J54</f>
        <v>0.83124999999999993</v>
      </c>
      <c r="L54" s="36">
        <f t="shared" ref="L54:L55" si="16">H54+K54</f>
        <v>1.6529838034555562</v>
      </c>
    </row>
    <row r="55" spans="1:13" x14ac:dyDescent="0.25">
      <c r="A55" s="7" t="s">
        <v>98</v>
      </c>
      <c r="B55" s="8"/>
      <c r="C55" s="9" t="s">
        <v>148</v>
      </c>
      <c r="D55" s="112"/>
      <c r="E55" s="10" t="s">
        <v>89</v>
      </c>
      <c r="F55" s="11">
        <v>226670.8</v>
      </c>
      <c r="G55" s="34">
        <f t="shared" si="14"/>
        <v>9.8755502080619936E-2</v>
      </c>
      <c r="H55" s="35">
        <f t="shared" si="15"/>
        <v>0.6912885145643396</v>
      </c>
      <c r="I55" s="11">
        <v>46</v>
      </c>
      <c r="J55" s="34">
        <f>I55/$I$56</f>
        <v>0.14374999999999999</v>
      </c>
      <c r="K55" s="35">
        <f>$K$56*J55</f>
        <v>1.0062499999999999</v>
      </c>
      <c r="L55" s="36">
        <f t="shared" si="16"/>
        <v>1.6975385145643394</v>
      </c>
    </row>
    <row r="56" spans="1:13" s="28" customFormat="1" x14ac:dyDescent="0.25">
      <c r="A56" s="30"/>
      <c r="B56" s="30"/>
      <c r="C56" s="31"/>
      <c r="D56" s="113"/>
      <c r="E56" s="16" t="s">
        <v>90</v>
      </c>
      <c r="F56" s="42">
        <v>2295272.62</v>
      </c>
      <c r="G56" s="37">
        <f t="shared" si="14"/>
        <v>1</v>
      </c>
      <c r="H56" s="38">
        <f>L56/2</f>
        <v>7</v>
      </c>
      <c r="I56" s="43">
        <f>SUM(I53:I55)</f>
        <v>320</v>
      </c>
      <c r="J56" s="39">
        <v>1</v>
      </c>
      <c r="K56" s="40">
        <f>L56/2</f>
        <v>7</v>
      </c>
      <c r="L56" s="41">
        <v>14</v>
      </c>
      <c r="M56" s="28" t="s">
        <v>118</v>
      </c>
    </row>
  </sheetData>
  <sheetProtection algorithmName="SHA-512" hashValue="mprfk3bqq1V++ppTzChRDXJb0YoRjmeeVFaNJdHGKDC0QjLNlZuJ2K+q3UUTd/6OU2W7j0uHYf0a+qvI67LVMQ==" saltValue="AGT2y/Vf4bEcFm1laU499A==" spinCount="100000" sheet="1" objects="1" scenarios="1"/>
  <sortState xmlns:xlrd2="http://schemas.microsoft.com/office/spreadsheetml/2017/richdata2" ref="E3:L21">
    <sortCondition ref="E3"/>
  </sortState>
  <mergeCells count="6">
    <mergeCell ref="D53:D56"/>
    <mergeCell ref="A2:C2"/>
    <mergeCell ref="D49:D52"/>
    <mergeCell ref="D1:L1"/>
    <mergeCell ref="D3:D22"/>
    <mergeCell ref="D23:D4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3B526-006B-4FE6-B84A-8C4BD2C8D003}">
  <dimension ref="A1:M56"/>
  <sheetViews>
    <sheetView tabSelected="1" topLeftCell="D1" workbookViewId="0">
      <selection activeCell="Q17" sqref="Q17"/>
    </sheetView>
  </sheetViews>
  <sheetFormatPr defaultRowHeight="15" x14ac:dyDescent="0.25"/>
  <cols>
    <col min="1" max="2" width="0" hidden="1" customWidth="1"/>
    <col min="3" max="3" width="5.5703125" hidden="1" customWidth="1"/>
    <col min="4" max="4" width="21.140625" customWidth="1"/>
    <col min="5" max="5" width="43.140625" bestFit="1" customWidth="1"/>
    <col min="6" max="6" width="17.7109375" hidden="1" customWidth="1"/>
    <col min="7" max="7" width="17.7109375" style="22" hidden="1" customWidth="1"/>
    <col min="8" max="8" width="17.7109375" style="5" hidden="1" customWidth="1"/>
    <col min="9" max="10" width="17.7109375" hidden="1" customWidth="1"/>
    <col min="11" max="11" width="17.7109375" style="5" hidden="1" customWidth="1"/>
    <col min="12" max="12" width="17.7109375" style="28" customWidth="1"/>
  </cols>
  <sheetData>
    <row r="1" spans="1:12" x14ac:dyDescent="0.25">
      <c r="D1" s="117">
        <v>44986</v>
      </c>
      <c r="E1" s="118"/>
      <c r="F1" s="118"/>
      <c r="G1" s="118"/>
      <c r="H1" s="118"/>
      <c r="I1" s="118"/>
      <c r="J1" s="118"/>
      <c r="K1" s="118"/>
      <c r="L1" s="118"/>
    </row>
    <row r="2" spans="1:12" ht="25.5" x14ac:dyDescent="0.25">
      <c r="A2" s="116" t="s">
        <v>91</v>
      </c>
      <c r="B2" s="116"/>
      <c r="C2" s="116"/>
      <c r="D2" s="71" t="s">
        <v>34</v>
      </c>
      <c r="E2" s="71" t="s">
        <v>35</v>
      </c>
      <c r="F2" s="19" t="s">
        <v>36</v>
      </c>
      <c r="G2" s="23" t="s">
        <v>92</v>
      </c>
      <c r="H2" s="24" t="s">
        <v>93</v>
      </c>
      <c r="I2" s="17" t="s">
        <v>94</v>
      </c>
      <c r="J2" s="17" t="s">
        <v>95</v>
      </c>
      <c r="K2" s="33" t="s">
        <v>96</v>
      </c>
      <c r="L2" s="21" t="s">
        <v>97</v>
      </c>
    </row>
    <row r="3" spans="1:12" x14ac:dyDescent="0.25">
      <c r="A3" s="7" t="s">
        <v>98</v>
      </c>
      <c r="B3" s="8"/>
      <c r="C3" s="9" t="s">
        <v>99</v>
      </c>
      <c r="D3" s="111" t="s">
        <v>0</v>
      </c>
      <c r="E3" s="10" t="s">
        <v>51</v>
      </c>
      <c r="F3" s="11">
        <v>199824.37</v>
      </c>
      <c r="G3" s="34">
        <f t="shared" ref="G3:G21" si="0">F3/F$22</f>
        <v>1.1154452316707588E-2</v>
      </c>
      <c r="H3" s="35">
        <f t="shared" ref="H3:H21" si="1">H$22*G3</f>
        <v>0.42944641419324214</v>
      </c>
      <c r="I3" s="11">
        <v>15</v>
      </c>
      <c r="J3" s="34">
        <f t="shared" ref="J3:J21" si="2">I3/$I$22</f>
        <v>1.3574660633484163E-2</v>
      </c>
      <c r="K3" s="35">
        <f t="shared" ref="K3:K21" si="3">K$22*J3</f>
        <v>0.5226244343891403</v>
      </c>
      <c r="L3" s="36">
        <f t="shared" ref="L3:L21" si="4">H3+K3</f>
        <v>0.95207084858238245</v>
      </c>
    </row>
    <row r="4" spans="1:12" x14ac:dyDescent="0.25">
      <c r="A4" s="7" t="s">
        <v>98</v>
      </c>
      <c r="B4" s="8"/>
      <c r="C4" s="9" t="s">
        <v>100</v>
      </c>
      <c r="D4" s="112"/>
      <c r="E4" s="10" t="s">
        <v>53</v>
      </c>
      <c r="F4" s="11">
        <v>159099.85999999999</v>
      </c>
      <c r="G4" s="34">
        <f t="shared" si="0"/>
        <v>8.881157998720841E-3</v>
      </c>
      <c r="H4" s="35">
        <f t="shared" si="1"/>
        <v>0.3419245829507524</v>
      </c>
      <c r="I4" s="11">
        <v>18</v>
      </c>
      <c r="J4" s="34">
        <f t="shared" si="2"/>
        <v>1.6289592760180997E-2</v>
      </c>
      <c r="K4" s="35">
        <f t="shared" si="3"/>
        <v>0.62714932126696832</v>
      </c>
      <c r="L4" s="36">
        <f t="shared" si="4"/>
        <v>0.96907390421772077</v>
      </c>
    </row>
    <row r="5" spans="1:12" x14ac:dyDescent="0.25">
      <c r="A5" s="7" t="s">
        <v>98</v>
      </c>
      <c r="B5" s="8"/>
      <c r="C5" s="9" t="s">
        <v>101</v>
      </c>
      <c r="D5" s="112"/>
      <c r="E5" s="10" t="s">
        <v>43</v>
      </c>
      <c r="F5" s="11">
        <v>745590.94</v>
      </c>
      <c r="G5" s="34">
        <f t="shared" si="0"/>
        <v>4.1619841403724621E-2</v>
      </c>
      <c r="H5" s="35">
        <f t="shared" si="1"/>
        <v>1.602363894043398</v>
      </c>
      <c r="I5" s="11">
        <v>54</v>
      </c>
      <c r="J5" s="34">
        <f t="shared" si="2"/>
        <v>4.8868778280542986E-2</v>
      </c>
      <c r="K5" s="35">
        <f t="shared" si="3"/>
        <v>1.881447963800905</v>
      </c>
      <c r="L5" s="36">
        <f t="shared" si="4"/>
        <v>3.4838118578443029</v>
      </c>
    </row>
    <row r="6" spans="1:12" x14ac:dyDescent="0.25">
      <c r="A6" s="7" t="s">
        <v>98</v>
      </c>
      <c r="B6" s="8"/>
      <c r="C6" s="9" t="s">
        <v>102</v>
      </c>
      <c r="D6" s="112"/>
      <c r="E6" s="10" t="s">
        <v>40</v>
      </c>
      <c r="F6" s="11">
        <v>1834554.49</v>
      </c>
      <c r="G6" s="34">
        <f t="shared" si="0"/>
        <v>0.1024071817722073</v>
      </c>
      <c r="H6" s="35">
        <f t="shared" si="1"/>
        <v>3.9426764982299809</v>
      </c>
      <c r="I6" s="11">
        <v>155</v>
      </c>
      <c r="J6" s="34">
        <f t="shared" si="2"/>
        <v>0.14027149321266968</v>
      </c>
      <c r="K6" s="35">
        <f t="shared" si="3"/>
        <v>5.4004524886877832</v>
      </c>
      <c r="L6" s="36">
        <f t="shared" si="4"/>
        <v>9.3431289869177636</v>
      </c>
    </row>
    <row r="7" spans="1:12" x14ac:dyDescent="0.25">
      <c r="A7" s="7" t="s">
        <v>98</v>
      </c>
      <c r="B7" s="8"/>
      <c r="C7" s="9" t="s">
        <v>103</v>
      </c>
      <c r="D7" s="112"/>
      <c r="E7" s="10" t="s">
        <v>50</v>
      </c>
      <c r="F7" s="11">
        <v>214613.04</v>
      </c>
      <c r="G7" s="34">
        <f t="shared" si="0"/>
        <v>1.197997482100736E-2</v>
      </c>
      <c r="H7" s="35">
        <f t="shared" si="1"/>
        <v>0.46122903060878334</v>
      </c>
      <c r="I7" s="11">
        <v>24</v>
      </c>
      <c r="J7" s="34">
        <f t="shared" si="2"/>
        <v>2.171945701357466E-2</v>
      </c>
      <c r="K7" s="35">
        <f t="shared" si="3"/>
        <v>0.83619909502262435</v>
      </c>
      <c r="L7" s="36">
        <f t="shared" si="4"/>
        <v>1.2974281256314077</v>
      </c>
    </row>
    <row r="8" spans="1:12" x14ac:dyDescent="0.25">
      <c r="A8" s="7" t="s">
        <v>98</v>
      </c>
      <c r="B8" s="8"/>
      <c r="C8" s="9" t="s">
        <v>104</v>
      </c>
      <c r="D8" s="112"/>
      <c r="E8" s="10" t="s">
        <v>42</v>
      </c>
      <c r="F8" s="11">
        <v>693983.29</v>
      </c>
      <c r="G8" s="34">
        <f t="shared" si="0"/>
        <v>3.8739036269184055E-2</v>
      </c>
      <c r="H8" s="35">
        <f t="shared" si="1"/>
        <v>1.491452896363586</v>
      </c>
      <c r="I8" s="11">
        <v>48</v>
      </c>
      <c r="J8" s="34">
        <f t="shared" si="2"/>
        <v>4.343891402714932E-2</v>
      </c>
      <c r="K8" s="35">
        <f t="shared" si="3"/>
        <v>1.6723981900452487</v>
      </c>
      <c r="L8" s="36">
        <f t="shared" si="4"/>
        <v>3.1638510864088349</v>
      </c>
    </row>
    <row r="9" spans="1:12" x14ac:dyDescent="0.25">
      <c r="A9" s="7" t="s">
        <v>98</v>
      </c>
      <c r="B9" s="8"/>
      <c r="C9" s="9" t="s">
        <v>105</v>
      </c>
      <c r="D9" s="112"/>
      <c r="E9" s="10" t="s">
        <v>44</v>
      </c>
      <c r="F9" s="11">
        <v>536072.31999999995</v>
      </c>
      <c r="G9" s="34">
        <f t="shared" si="0"/>
        <v>2.9924243633280619E-2</v>
      </c>
      <c r="H9" s="35">
        <f t="shared" si="1"/>
        <v>1.1520833798813037</v>
      </c>
      <c r="I9" s="11">
        <v>19</v>
      </c>
      <c r="J9" s="34">
        <f t="shared" si="2"/>
        <v>1.7194570135746608E-2</v>
      </c>
      <c r="K9" s="35">
        <f t="shared" si="3"/>
        <v>0.66199095022624443</v>
      </c>
      <c r="L9" s="36">
        <f t="shared" si="4"/>
        <v>1.8140743301075481</v>
      </c>
    </row>
    <row r="10" spans="1:12" x14ac:dyDescent="0.25">
      <c r="A10" s="7" t="s">
        <v>98</v>
      </c>
      <c r="B10" s="8"/>
      <c r="C10" s="9" t="s">
        <v>106</v>
      </c>
      <c r="D10" s="112"/>
      <c r="E10" s="10" t="s">
        <v>41</v>
      </c>
      <c r="F10" s="11">
        <v>1153010.01</v>
      </c>
      <c r="G10" s="34">
        <f t="shared" si="0"/>
        <v>6.4362495811854881E-2</v>
      </c>
      <c r="H10" s="35">
        <f t="shared" si="1"/>
        <v>2.4779560887564127</v>
      </c>
      <c r="I10" s="11">
        <v>38</v>
      </c>
      <c r="J10" s="34">
        <f t="shared" si="2"/>
        <v>3.4389140271493215E-2</v>
      </c>
      <c r="K10" s="35">
        <f t="shared" si="3"/>
        <v>1.3239819004524889</v>
      </c>
      <c r="L10" s="36">
        <f t="shared" si="4"/>
        <v>3.8019379892089016</v>
      </c>
    </row>
    <row r="11" spans="1:12" x14ac:dyDescent="0.25">
      <c r="A11" s="7" t="s">
        <v>98</v>
      </c>
      <c r="B11" s="8"/>
      <c r="C11" s="9" t="s">
        <v>107</v>
      </c>
      <c r="D11" s="112"/>
      <c r="E11" s="10" t="s">
        <v>46</v>
      </c>
      <c r="F11" s="11">
        <v>499784.37</v>
      </c>
      <c r="G11" s="34">
        <f t="shared" si="0"/>
        <v>2.7898603777911285E-2</v>
      </c>
      <c r="H11" s="35">
        <f t="shared" si="1"/>
        <v>1.0740962454495844</v>
      </c>
      <c r="I11" s="11">
        <v>59</v>
      </c>
      <c r="J11" s="34">
        <f t="shared" si="2"/>
        <v>5.3393665158371038E-2</v>
      </c>
      <c r="K11" s="35">
        <f t="shared" si="3"/>
        <v>2.0556561085972849</v>
      </c>
      <c r="L11" s="36">
        <f t="shared" si="4"/>
        <v>3.129752354046869</v>
      </c>
    </row>
    <row r="12" spans="1:12" x14ac:dyDescent="0.25">
      <c r="A12" s="7" t="s">
        <v>98</v>
      </c>
      <c r="B12" s="8"/>
      <c r="C12" s="9" t="s">
        <v>108</v>
      </c>
      <c r="D12" s="112"/>
      <c r="E12" s="10" t="s">
        <v>37</v>
      </c>
      <c r="F12" s="11">
        <v>4241770.7</v>
      </c>
      <c r="G12" s="34">
        <f t="shared" si="0"/>
        <v>0.23678107435823453</v>
      </c>
      <c r="H12" s="35">
        <f t="shared" si="1"/>
        <v>9.1160713627920291</v>
      </c>
      <c r="I12" s="11">
        <v>151</v>
      </c>
      <c r="J12" s="34">
        <f t="shared" si="2"/>
        <v>0.13665158371040723</v>
      </c>
      <c r="K12" s="35">
        <f t="shared" si="3"/>
        <v>5.2610859728506778</v>
      </c>
      <c r="L12" s="36">
        <f t="shared" si="4"/>
        <v>14.377157335642707</v>
      </c>
    </row>
    <row r="13" spans="1:12" x14ac:dyDescent="0.25">
      <c r="A13" s="7" t="s">
        <v>98</v>
      </c>
      <c r="B13" s="8"/>
      <c r="C13" s="9" t="s">
        <v>109</v>
      </c>
      <c r="D13" s="112"/>
      <c r="E13" s="10" t="s">
        <v>52</v>
      </c>
      <c r="F13" s="11">
        <v>405441.4</v>
      </c>
      <c r="G13" s="34">
        <f t="shared" si="0"/>
        <v>2.2632258335252942E-2</v>
      </c>
      <c r="H13" s="35">
        <f t="shared" si="1"/>
        <v>0.87134194590723824</v>
      </c>
      <c r="I13" s="11">
        <v>32</v>
      </c>
      <c r="J13" s="34">
        <f t="shared" si="2"/>
        <v>2.8959276018099549E-2</v>
      </c>
      <c r="K13" s="35">
        <f t="shared" si="3"/>
        <v>1.1149321266968326</v>
      </c>
      <c r="L13" s="36">
        <f t="shared" si="4"/>
        <v>1.9862740726040709</v>
      </c>
    </row>
    <row r="14" spans="1:12" x14ac:dyDescent="0.25">
      <c r="A14" s="7" t="s">
        <v>98</v>
      </c>
      <c r="B14" s="8"/>
      <c r="C14" s="9" t="s">
        <v>110</v>
      </c>
      <c r="D14" s="112"/>
      <c r="E14" s="10" t="s">
        <v>47</v>
      </c>
      <c r="F14" s="11">
        <v>418203.1</v>
      </c>
      <c r="G14" s="34">
        <f t="shared" si="0"/>
        <v>2.3344632777520052E-2</v>
      </c>
      <c r="H14" s="35">
        <f t="shared" si="1"/>
        <v>0.89876836193452203</v>
      </c>
      <c r="I14" s="11">
        <v>37</v>
      </c>
      <c r="J14" s="34">
        <f t="shared" si="2"/>
        <v>3.3484162895927601E-2</v>
      </c>
      <c r="K14" s="35">
        <f t="shared" si="3"/>
        <v>1.2891402714932125</v>
      </c>
      <c r="L14" s="36">
        <f t="shared" si="4"/>
        <v>2.1879086334277345</v>
      </c>
    </row>
    <row r="15" spans="1:12" x14ac:dyDescent="0.25">
      <c r="A15" s="7" t="s">
        <v>98</v>
      </c>
      <c r="B15" s="8"/>
      <c r="C15" s="9" t="s">
        <v>111</v>
      </c>
      <c r="D15" s="112"/>
      <c r="E15" s="10" t="s">
        <v>45</v>
      </c>
      <c r="F15" s="11">
        <v>544204.96</v>
      </c>
      <c r="G15" s="34">
        <f t="shared" si="0"/>
        <v>3.0378218016329839E-2</v>
      </c>
      <c r="H15" s="35">
        <f t="shared" si="1"/>
        <v>1.1695613936286988</v>
      </c>
      <c r="I15" s="11">
        <v>115</v>
      </c>
      <c r="J15" s="34">
        <f t="shared" si="2"/>
        <v>0.10407239819004525</v>
      </c>
      <c r="K15" s="35">
        <f t="shared" si="3"/>
        <v>4.0067873303167421</v>
      </c>
      <c r="L15" s="36">
        <f t="shared" si="4"/>
        <v>5.1763487239454413</v>
      </c>
    </row>
    <row r="16" spans="1:12" x14ac:dyDescent="0.25">
      <c r="A16" s="7" t="s">
        <v>98</v>
      </c>
      <c r="B16" s="8"/>
      <c r="C16" s="9" t="s">
        <v>112</v>
      </c>
      <c r="D16" s="112"/>
      <c r="E16" s="10" t="s">
        <v>55</v>
      </c>
      <c r="F16" s="11">
        <v>28913.16</v>
      </c>
      <c r="G16" s="34">
        <f t="shared" si="0"/>
        <v>1.6139696301574085E-3</v>
      </c>
      <c r="H16" s="35">
        <f t="shared" si="1"/>
        <v>6.2137830761060227E-2</v>
      </c>
      <c r="I16" s="11">
        <v>12</v>
      </c>
      <c r="J16" s="34">
        <f t="shared" si="2"/>
        <v>1.085972850678733E-2</v>
      </c>
      <c r="K16" s="35">
        <f t="shared" si="3"/>
        <v>0.41809954751131218</v>
      </c>
      <c r="L16" s="36">
        <f t="shared" si="4"/>
        <v>0.48023737827237239</v>
      </c>
    </row>
    <row r="17" spans="1:13" x14ac:dyDescent="0.25">
      <c r="A17" s="7" t="s">
        <v>98</v>
      </c>
      <c r="B17" s="8"/>
      <c r="C17" s="9" t="s">
        <v>113</v>
      </c>
      <c r="D17" s="112"/>
      <c r="E17" s="10" t="s">
        <v>49</v>
      </c>
      <c r="F17" s="11">
        <v>442249.52</v>
      </c>
      <c r="G17" s="34">
        <f t="shared" si="0"/>
        <v>2.4686934746381631E-2</v>
      </c>
      <c r="H17" s="35">
        <f t="shared" si="1"/>
        <v>0.95044698773569281</v>
      </c>
      <c r="I17" s="11">
        <v>58</v>
      </c>
      <c r="J17" s="34">
        <f t="shared" si="2"/>
        <v>5.2488687782805431E-2</v>
      </c>
      <c r="K17" s="35">
        <f t="shared" si="3"/>
        <v>2.020814479638009</v>
      </c>
      <c r="L17" s="36">
        <f t="shared" si="4"/>
        <v>2.9712614673737017</v>
      </c>
    </row>
    <row r="18" spans="1:13" x14ac:dyDescent="0.25">
      <c r="A18" s="7" t="s">
        <v>98</v>
      </c>
      <c r="B18" s="8"/>
      <c r="C18" s="9" t="s">
        <v>114</v>
      </c>
      <c r="D18" s="112"/>
      <c r="E18" s="10" t="s">
        <v>38</v>
      </c>
      <c r="F18" s="11">
        <v>3566270.88</v>
      </c>
      <c r="G18" s="34">
        <f t="shared" si="0"/>
        <v>0.19907380906254232</v>
      </c>
      <c r="H18" s="35">
        <f t="shared" si="1"/>
        <v>7.6643416489078797</v>
      </c>
      <c r="I18" s="11">
        <v>101</v>
      </c>
      <c r="J18" s="34">
        <f t="shared" si="2"/>
        <v>9.1402714932126691E-2</v>
      </c>
      <c r="K18" s="35">
        <f t="shared" si="3"/>
        <v>3.5190045248868778</v>
      </c>
      <c r="L18" s="36">
        <f t="shared" si="4"/>
        <v>11.183346173794757</v>
      </c>
    </row>
    <row r="19" spans="1:13" x14ac:dyDescent="0.25">
      <c r="A19" s="7" t="s">
        <v>98</v>
      </c>
      <c r="B19" s="8"/>
      <c r="C19" s="9" t="s">
        <v>115</v>
      </c>
      <c r="D19" s="112"/>
      <c r="E19" s="10" t="s">
        <v>48</v>
      </c>
      <c r="F19" s="11">
        <v>575435.74</v>
      </c>
      <c r="G19" s="34">
        <f t="shared" si="0"/>
        <v>3.2121560163854618E-2</v>
      </c>
      <c r="H19" s="35">
        <f t="shared" si="1"/>
        <v>1.2366800663084028</v>
      </c>
      <c r="I19" s="11">
        <v>56</v>
      </c>
      <c r="J19" s="34">
        <f t="shared" si="2"/>
        <v>5.0678733031674209E-2</v>
      </c>
      <c r="K19" s="35">
        <f t="shared" si="3"/>
        <v>1.951131221719457</v>
      </c>
      <c r="L19" s="36">
        <f t="shared" si="4"/>
        <v>3.1878112880278597</v>
      </c>
    </row>
    <row r="20" spans="1:13" x14ac:dyDescent="0.25">
      <c r="A20" s="13" t="s">
        <v>98</v>
      </c>
      <c r="B20" s="8"/>
      <c r="C20" s="9" t="s">
        <v>116</v>
      </c>
      <c r="D20" s="112"/>
      <c r="E20" s="10" t="s">
        <v>54</v>
      </c>
      <c r="F20" s="11">
        <v>65394.93</v>
      </c>
      <c r="G20" s="34">
        <f t="shared" si="0"/>
        <v>3.6504287662182072E-3</v>
      </c>
      <c r="H20" s="35">
        <f t="shared" si="1"/>
        <v>0.14054150749940097</v>
      </c>
      <c r="I20" s="11">
        <v>21</v>
      </c>
      <c r="J20" s="34">
        <f t="shared" si="2"/>
        <v>1.9004524886877826E-2</v>
      </c>
      <c r="K20" s="35">
        <f t="shared" si="3"/>
        <v>0.73167420814479633</v>
      </c>
      <c r="L20" s="36">
        <f t="shared" si="4"/>
        <v>0.87221571564419731</v>
      </c>
    </row>
    <row r="21" spans="1:13" x14ac:dyDescent="0.25">
      <c r="A21" s="7" t="s">
        <v>98</v>
      </c>
      <c r="B21" s="8"/>
      <c r="C21" s="9" t="s">
        <v>117</v>
      </c>
      <c r="D21" s="112"/>
      <c r="E21" s="10" t="s">
        <v>39</v>
      </c>
      <c r="F21" s="11">
        <v>1589897.7</v>
      </c>
      <c r="G21" s="34">
        <f t="shared" si="0"/>
        <v>8.8750126338909843E-2</v>
      </c>
      <c r="H21" s="35">
        <f t="shared" si="1"/>
        <v>3.4168798640480289</v>
      </c>
      <c r="I21" s="11">
        <v>92</v>
      </c>
      <c r="J21" s="34">
        <f t="shared" si="2"/>
        <v>8.3257918552036195E-2</v>
      </c>
      <c r="K21" s="35">
        <f t="shared" si="3"/>
        <v>3.2054298642533934</v>
      </c>
      <c r="L21" s="36">
        <f t="shared" si="4"/>
        <v>6.6223097283014223</v>
      </c>
    </row>
    <row r="22" spans="1:13" s="28" customFormat="1" x14ac:dyDescent="0.25">
      <c r="A22" s="25"/>
      <c r="B22" s="26"/>
      <c r="C22" s="27"/>
      <c r="D22" s="113"/>
      <c r="E22" s="14" t="s">
        <v>56</v>
      </c>
      <c r="F22" s="20">
        <v>17914314.780000001</v>
      </c>
      <c r="G22" s="37">
        <f t="shared" ref="G22" si="5">F22/F$22</f>
        <v>1</v>
      </c>
      <c r="H22" s="38">
        <f>L22/2</f>
        <v>38.5</v>
      </c>
      <c r="I22" s="18">
        <f>SUM(I3:I21)</f>
        <v>1105</v>
      </c>
      <c r="J22" s="39">
        <v>1</v>
      </c>
      <c r="K22" s="40">
        <f>L22/2</f>
        <v>38.5</v>
      </c>
      <c r="L22" s="41">
        <v>77</v>
      </c>
      <c r="M22" s="28" t="s">
        <v>118</v>
      </c>
    </row>
    <row r="23" spans="1:13" x14ac:dyDescent="0.25">
      <c r="A23" s="7" t="s">
        <v>98</v>
      </c>
      <c r="B23" s="8"/>
      <c r="C23" s="9" t="s">
        <v>119</v>
      </c>
      <c r="D23" s="111" t="s">
        <v>1</v>
      </c>
      <c r="E23" s="10" t="s">
        <v>57</v>
      </c>
      <c r="F23" s="11">
        <v>2845340.89</v>
      </c>
      <c r="G23" s="34">
        <f>F23/F$48</f>
        <v>0.26608390823350603</v>
      </c>
      <c r="H23" s="35">
        <f>H$48*G23</f>
        <v>18.226747713995163</v>
      </c>
      <c r="I23" s="11">
        <v>132</v>
      </c>
      <c r="J23" s="34">
        <f t="shared" ref="J23:J47" si="6">I23/$I$48</f>
        <v>6.3829787234042548E-2</v>
      </c>
      <c r="K23" s="35">
        <f t="shared" ref="K23:K47" si="7">$K$48*J23</f>
        <v>4.3723404255319149</v>
      </c>
      <c r="L23" s="36">
        <f>H23+K23</f>
        <v>22.599088139527076</v>
      </c>
    </row>
    <row r="24" spans="1:13" x14ac:dyDescent="0.25">
      <c r="A24" s="7" t="s">
        <v>98</v>
      </c>
      <c r="B24" s="8"/>
      <c r="C24" s="9" t="s">
        <v>120</v>
      </c>
      <c r="D24" s="112"/>
      <c r="E24" s="10" t="s">
        <v>64</v>
      </c>
      <c r="F24" s="11">
        <v>512721.52</v>
      </c>
      <c r="G24" s="34">
        <f t="shared" ref="G24:G48" si="8">F24/F$48</f>
        <v>4.794748719090166E-2</v>
      </c>
      <c r="H24" s="35">
        <f t="shared" ref="H24:H47" si="9">H$48*G24</f>
        <v>3.2844028725767638</v>
      </c>
      <c r="I24" s="11">
        <v>130</v>
      </c>
      <c r="J24" s="34">
        <f t="shared" si="6"/>
        <v>6.286266924564797E-2</v>
      </c>
      <c r="K24" s="35">
        <f t="shared" si="7"/>
        <v>4.3060928433268861</v>
      </c>
      <c r="L24" s="36">
        <f t="shared" ref="L24:L47" si="10">H24+K24</f>
        <v>7.5904957159036499</v>
      </c>
    </row>
    <row r="25" spans="1:13" x14ac:dyDescent="0.25">
      <c r="A25" s="13" t="s">
        <v>98</v>
      </c>
      <c r="B25" s="8"/>
      <c r="C25" s="9" t="s">
        <v>121</v>
      </c>
      <c r="D25" s="112"/>
      <c r="E25" s="10" t="s">
        <v>63</v>
      </c>
      <c r="F25" s="11">
        <v>453462.9</v>
      </c>
      <c r="G25" s="34">
        <f t="shared" si="8"/>
        <v>4.2405878710336013E-2</v>
      </c>
      <c r="H25" s="35">
        <f t="shared" si="9"/>
        <v>2.9048026916580167</v>
      </c>
      <c r="I25" s="11">
        <v>132</v>
      </c>
      <c r="J25" s="34">
        <f t="shared" si="6"/>
        <v>6.3829787234042548E-2</v>
      </c>
      <c r="K25" s="35">
        <f t="shared" si="7"/>
        <v>4.3723404255319149</v>
      </c>
      <c r="L25" s="36">
        <f t="shared" si="10"/>
        <v>7.2771431171899312</v>
      </c>
    </row>
    <row r="26" spans="1:13" x14ac:dyDescent="0.25">
      <c r="A26" s="7" t="s">
        <v>98</v>
      </c>
      <c r="B26" s="8"/>
      <c r="C26" s="9" t="s">
        <v>122</v>
      </c>
      <c r="D26" s="112"/>
      <c r="E26" s="10" t="s">
        <v>59</v>
      </c>
      <c r="F26" s="11">
        <v>1005563.65</v>
      </c>
      <c r="G26" s="34">
        <f t="shared" si="8"/>
        <v>9.4035940266387341E-2</v>
      </c>
      <c r="H26" s="35">
        <f t="shared" si="9"/>
        <v>6.4414619082475326</v>
      </c>
      <c r="I26" s="11">
        <v>172</v>
      </c>
      <c r="J26" s="34">
        <f t="shared" si="6"/>
        <v>8.3172147001934232E-2</v>
      </c>
      <c r="K26" s="35">
        <f t="shared" si="7"/>
        <v>5.6972920696324953</v>
      </c>
      <c r="L26" s="36">
        <f t="shared" si="10"/>
        <v>12.138753977880029</v>
      </c>
    </row>
    <row r="27" spans="1:13" x14ac:dyDescent="0.25">
      <c r="A27" s="13" t="s">
        <v>98</v>
      </c>
      <c r="B27" s="8"/>
      <c r="C27" s="9" t="s">
        <v>123</v>
      </c>
      <c r="D27" s="112"/>
      <c r="E27" s="10" t="s">
        <v>62</v>
      </c>
      <c r="F27" s="11">
        <v>456253.66</v>
      </c>
      <c r="G27" s="34">
        <f t="shared" si="8"/>
        <v>4.2666858451059358E-2</v>
      </c>
      <c r="H27" s="35">
        <f t="shared" si="9"/>
        <v>2.9226798038975659</v>
      </c>
      <c r="I27" s="11">
        <v>177</v>
      </c>
      <c r="J27" s="34">
        <f t="shared" si="6"/>
        <v>8.5589941972920691E-2</v>
      </c>
      <c r="K27" s="35">
        <f t="shared" si="7"/>
        <v>5.8629110251450669</v>
      </c>
      <c r="L27" s="36">
        <f t="shared" si="10"/>
        <v>8.7855908290426328</v>
      </c>
    </row>
    <row r="28" spans="1:13" x14ac:dyDescent="0.25">
      <c r="A28" s="7" t="s">
        <v>98</v>
      </c>
      <c r="B28" s="8"/>
      <c r="C28" s="9" t="s">
        <v>124</v>
      </c>
      <c r="D28" s="112"/>
      <c r="E28" s="10" t="s">
        <v>61</v>
      </c>
      <c r="F28" s="11">
        <v>646529.54</v>
      </c>
      <c r="G28" s="34">
        <f t="shared" si="8"/>
        <v>6.0460631411939851E-2</v>
      </c>
      <c r="H28" s="35">
        <f t="shared" si="9"/>
        <v>4.1415532517178795</v>
      </c>
      <c r="I28" s="11">
        <v>142</v>
      </c>
      <c r="J28" s="34">
        <f t="shared" si="6"/>
        <v>6.866537717601548E-2</v>
      </c>
      <c r="K28" s="35">
        <f t="shared" si="7"/>
        <v>4.7035783365570607</v>
      </c>
      <c r="L28" s="36">
        <f t="shared" si="10"/>
        <v>8.8451315882749402</v>
      </c>
    </row>
    <row r="29" spans="1:13" x14ac:dyDescent="0.25">
      <c r="A29" s="7" t="s">
        <v>98</v>
      </c>
      <c r="B29" s="8"/>
      <c r="C29" s="9" t="s">
        <v>125</v>
      </c>
      <c r="D29" s="112"/>
      <c r="E29" s="10" t="s">
        <v>66</v>
      </c>
      <c r="F29" s="11">
        <v>369590.47</v>
      </c>
      <c r="G29" s="34">
        <f t="shared" si="8"/>
        <v>3.4562493741640339E-2</v>
      </c>
      <c r="H29" s="35">
        <f t="shared" si="9"/>
        <v>2.3675308213023634</v>
      </c>
      <c r="I29" s="11">
        <v>158</v>
      </c>
      <c r="J29" s="34">
        <f t="shared" si="6"/>
        <v>7.6402321083172145E-2</v>
      </c>
      <c r="K29" s="35">
        <f t="shared" si="7"/>
        <v>5.233558994197292</v>
      </c>
      <c r="L29" s="36">
        <f t="shared" si="10"/>
        <v>7.6010898154996553</v>
      </c>
    </row>
    <row r="30" spans="1:13" x14ac:dyDescent="0.25">
      <c r="A30" s="7" t="s">
        <v>98</v>
      </c>
      <c r="B30" s="8"/>
      <c r="C30" s="9" t="s">
        <v>126</v>
      </c>
      <c r="D30" s="112"/>
      <c r="E30" s="10" t="s">
        <v>68</v>
      </c>
      <c r="F30" s="11">
        <v>189806.06</v>
      </c>
      <c r="G30" s="34">
        <f t="shared" si="8"/>
        <v>1.7749837437300294E-2</v>
      </c>
      <c r="H30" s="35">
        <f t="shared" si="9"/>
        <v>1.2158638644550701</v>
      </c>
      <c r="I30" s="11">
        <v>48</v>
      </c>
      <c r="J30" s="34">
        <f t="shared" si="6"/>
        <v>2.321083172147002E-2</v>
      </c>
      <c r="K30" s="35">
        <f t="shared" si="7"/>
        <v>1.5899419729206965</v>
      </c>
      <c r="L30" s="36">
        <f t="shared" si="10"/>
        <v>2.8058058373757664</v>
      </c>
    </row>
    <row r="31" spans="1:13" x14ac:dyDescent="0.25">
      <c r="A31" s="13" t="s">
        <v>98</v>
      </c>
      <c r="B31" s="8"/>
      <c r="C31" s="9" t="s">
        <v>127</v>
      </c>
      <c r="D31" s="112"/>
      <c r="E31" s="10" t="s">
        <v>60</v>
      </c>
      <c r="F31" s="11">
        <v>709568.38</v>
      </c>
      <c r="G31" s="34">
        <f t="shared" si="8"/>
        <v>6.6355749630167354E-2</v>
      </c>
      <c r="H31" s="35">
        <f t="shared" si="9"/>
        <v>4.5453688496664642</v>
      </c>
      <c r="I31" s="11">
        <v>175</v>
      </c>
      <c r="J31" s="34">
        <f t="shared" si="6"/>
        <v>8.4622823984526113E-2</v>
      </c>
      <c r="K31" s="35">
        <f t="shared" si="7"/>
        <v>5.796663442940039</v>
      </c>
      <c r="L31" s="36">
        <f t="shared" si="10"/>
        <v>10.342032292606504</v>
      </c>
    </row>
    <row r="32" spans="1:13" x14ac:dyDescent="0.25">
      <c r="A32" s="7" t="s">
        <v>98</v>
      </c>
      <c r="B32" s="8"/>
      <c r="C32" s="9" t="s">
        <v>128</v>
      </c>
      <c r="D32" s="112"/>
      <c r="E32" s="10" t="s">
        <v>65</v>
      </c>
      <c r="F32" s="11">
        <v>412601.33</v>
      </c>
      <c r="G32" s="34">
        <f t="shared" si="8"/>
        <v>3.8584682353734613E-2</v>
      </c>
      <c r="H32" s="35">
        <f t="shared" si="9"/>
        <v>2.6430507412308208</v>
      </c>
      <c r="I32" s="11">
        <v>62</v>
      </c>
      <c r="J32" s="34">
        <f t="shared" si="6"/>
        <v>2.9980657640232108E-2</v>
      </c>
      <c r="K32" s="35">
        <f t="shared" si="7"/>
        <v>2.0536750483558994</v>
      </c>
      <c r="L32" s="36">
        <f t="shared" si="10"/>
        <v>4.6967257895867203</v>
      </c>
    </row>
    <row r="33" spans="1:13" x14ac:dyDescent="0.25">
      <c r="A33" s="7" t="s">
        <v>98</v>
      </c>
      <c r="B33" s="8"/>
      <c r="C33" s="9" t="s">
        <v>129</v>
      </c>
      <c r="D33" s="112"/>
      <c r="E33" s="10" t="s">
        <v>72</v>
      </c>
      <c r="F33" s="11">
        <v>133717.24</v>
      </c>
      <c r="G33" s="34">
        <f t="shared" si="8"/>
        <v>1.2504654870157825E-2</v>
      </c>
      <c r="H33" s="35">
        <f t="shared" si="9"/>
        <v>0.856568858605811</v>
      </c>
      <c r="I33" s="11">
        <v>59</v>
      </c>
      <c r="J33" s="34">
        <f t="shared" si="6"/>
        <v>2.852998065764023E-2</v>
      </c>
      <c r="K33" s="35">
        <f t="shared" si="7"/>
        <v>1.9543036750483558</v>
      </c>
      <c r="L33" s="36">
        <f t="shared" si="10"/>
        <v>2.8108725336541669</v>
      </c>
    </row>
    <row r="34" spans="1:13" x14ac:dyDescent="0.25">
      <c r="A34" s="13" t="s">
        <v>98</v>
      </c>
      <c r="B34" s="8"/>
      <c r="C34" s="9" t="s">
        <v>130</v>
      </c>
      <c r="D34" s="112"/>
      <c r="E34" s="10" t="s">
        <v>70</v>
      </c>
      <c r="F34" s="11">
        <v>143107.15</v>
      </c>
      <c r="G34" s="34">
        <f t="shared" si="8"/>
        <v>1.3382758425180675E-2</v>
      </c>
      <c r="H34" s="35">
        <f t="shared" si="9"/>
        <v>0.9167189521248762</v>
      </c>
      <c r="I34" s="11">
        <v>71</v>
      </c>
      <c r="J34" s="34">
        <f t="shared" si="6"/>
        <v>3.433268858800774E-2</v>
      </c>
      <c r="K34" s="35">
        <f t="shared" si="7"/>
        <v>2.3517891682785304</v>
      </c>
      <c r="L34" s="36">
        <f t="shared" si="10"/>
        <v>3.2685081204034065</v>
      </c>
    </row>
    <row r="35" spans="1:13" x14ac:dyDescent="0.25">
      <c r="A35" s="13" t="s">
        <v>98</v>
      </c>
      <c r="B35" s="8"/>
      <c r="C35" s="9" t="s">
        <v>131</v>
      </c>
      <c r="D35" s="112"/>
      <c r="E35" s="10" t="s">
        <v>67</v>
      </c>
      <c r="F35" s="11">
        <v>295473.32</v>
      </c>
      <c r="G35" s="34">
        <f t="shared" si="8"/>
        <v>2.7631380141705752E-2</v>
      </c>
      <c r="H35" s="35">
        <f t="shared" si="9"/>
        <v>1.8927495397068439</v>
      </c>
      <c r="I35" s="11">
        <v>109</v>
      </c>
      <c r="J35" s="34">
        <f t="shared" si="6"/>
        <v>5.2707930367504832E-2</v>
      </c>
      <c r="K35" s="35">
        <f t="shared" si="7"/>
        <v>3.6104932301740811</v>
      </c>
      <c r="L35" s="36">
        <f t="shared" si="10"/>
        <v>5.5032427698809254</v>
      </c>
    </row>
    <row r="36" spans="1:13" x14ac:dyDescent="0.25">
      <c r="A36" s="13" t="s">
        <v>98</v>
      </c>
      <c r="B36" s="8"/>
      <c r="C36" s="9" t="s">
        <v>132</v>
      </c>
      <c r="D36" s="112"/>
      <c r="E36" s="10" t="s">
        <v>58</v>
      </c>
      <c r="F36" s="11">
        <v>1865579.75</v>
      </c>
      <c r="G36" s="34">
        <f t="shared" si="8"/>
        <v>0.17446090651067372</v>
      </c>
      <c r="H36" s="35">
        <f t="shared" si="9"/>
        <v>11.950572095981149</v>
      </c>
      <c r="I36" s="11">
        <v>244</v>
      </c>
      <c r="J36" s="34">
        <f t="shared" si="6"/>
        <v>0.11798839458413926</v>
      </c>
      <c r="K36" s="35">
        <f t="shared" si="7"/>
        <v>8.0822050290135401</v>
      </c>
      <c r="L36" s="36">
        <f t="shared" si="10"/>
        <v>20.032777124994688</v>
      </c>
    </row>
    <row r="37" spans="1:13" x14ac:dyDescent="0.25">
      <c r="A37" s="13" t="s">
        <v>98</v>
      </c>
      <c r="B37" s="8"/>
      <c r="C37" s="9" t="s">
        <v>133</v>
      </c>
      <c r="D37" s="112"/>
      <c r="E37" s="10" t="s">
        <v>71</v>
      </c>
      <c r="F37" s="11">
        <v>177762.44</v>
      </c>
      <c r="G37" s="34">
        <f t="shared" si="8"/>
        <v>1.6623570461648314E-2</v>
      </c>
      <c r="H37" s="35">
        <f t="shared" si="9"/>
        <v>1.1387145766229094</v>
      </c>
      <c r="I37" s="11">
        <v>42</v>
      </c>
      <c r="J37" s="34">
        <f t="shared" si="6"/>
        <v>2.0309477756286266E-2</v>
      </c>
      <c r="K37" s="35">
        <f t="shared" si="7"/>
        <v>1.3911992263056092</v>
      </c>
      <c r="L37" s="36">
        <f t="shared" si="10"/>
        <v>2.5299138029285189</v>
      </c>
    </row>
    <row r="38" spans="1:13" x14ac:dyDescent="0.25">
      <c r="A38" s="7" t="s">
        <v>98</v>
      </c>
      <c r="B38" s="8"/>
      <c r="C38" s="9" t="s">
        <v>134</v>
      </c>
      <c r="D38" s="112"/>
      <c r="E38" s="10" t="s">
        <v>79</v>
      </c>
      <c r="F38" s="11">
        <v>8353.76</v>
      </c>
      <c r="G38" s="34">
        <f t="shared" si="8"/>
        <v>7.8120731229667649E-4</v>
      </c>
      <c r="H38" s="35">
        <f t="shared" si="9"/>
        <v>5.3512700892322337E-2</v>
      </c>
      <c r="I38" s="11">
        <v>19</v>
      </c>
      <c r="J38" s="34">
        <f t="shared" si="6"/>
        <v>9.1876208897485497E-3</v>
      </c>
      <c r="K38" s="35">
        <f t="shared" si="7"/>
        <v>0.6293520309477757</v>
      </c>
      <c r="L38" s="36">
        <f t="shared" si="10"/>
        <v>0.68286473184009799</v>
      </c>
    </row>
    <row r="39" spans="1:13" x14ac:dyDescent="0.25">
      <c r="A39" s="7" t="s">
        <v>98</v>
      </c>
      <c r="B39" s="8"/>
      <c r="C39" s="9" t="s">
        <v>135</v>
      </c>
      <c r="D39" s="112"/>
      <c r="E39" s="10" t="s">
        <v>75</v>
      </c>
      <c r="F39" s="11">
        <v>59392.35</v>
      </c>
      <c r="G39" s="34">
        <f t="shared" si="8"/>
        <v>5.5541143286955228E-3</v>
      </c>
      <c r="H39" s="35">
        <f t="shared" si="9"/>
        <v>0.3804568315156433</v>
      </c>
      <c r="I39" s="11">
        <v>23</v>
      </c>
      <c r="J39" s="34">
        <f t="shared" si="6"/>
        <v>1.1121856866537718E-2</v>
      </c>
      <c r="K39" s="35">
        <f t="shared" si="7"/>
        <v>0.76184719535783363</v>
      </c>
      <c r="L39" s="36">
        <f t="shared" si="10"/>
        <v>1.142304026873477</v>
      </c>
    </row>
    <row r="40" spans="1:13" x14ac:dyDescent="0.25">
      <c r="A40" s="7" t="s">
        <v>98</v>
      </c>
      <c r="B40" s="8"/>
      <c r="C40" s="9" t="s">
        <v>136</v>
      </c>
      <c r="D40" s="112"/>
      <c r="E40" s="10" t="s">
        <v>74</v>
      </c>
      <c r="F40" s="11">
        <v>62104.67</v>
      </c>
      <c r="G40" s="34">
        <f t="shared" si="8"/>
        <v>5.8077587016830785E-3</v>
      </c>
      <c r="H40" s="35">
        <f t="shared" si="9"/>
        <v>0.39783147106529088</v>
      </c>
      <c r="I40" s="11">
        <v>41</v>
      </c>
      <c r="J40" s="34">
        <f t="shared" si="6"/>
        <v>1.9825918762088973E-2</v>
      </c>
      <c r="K40" s="35">
        <f t="shared" si="7"/>
        <v>1.3580754352030946</v>
      </c>
      <c r="L40" s="36">
        <f t="shared" si="10"/>
        <v>1.7559069062683854</v>
      </c>
    </row>
    <row r="41" spans="1:13" x14ac:dyDescent="0.25">
      <c r="A41" s="13" t="s">
        <v>98</v>
      </c>
      <c r="B41" s="8"/>
      <c r="C41" s="9" t="s">
        <v>137</v>
      </c>
      <c r="D41" s="112"/>
      <c r="E41" s="10" t="s">
        <v>69</v>
      </c>
      <c r="F41" s="11">
        <v>117680.9</v>
      </c>
      <c r="G41" s="34">
        <f t="shared" si="8"/>
        <v>1.1005006080813185E-2</v>
      </c>
      <c r="H41" s="35">
        <f t="shared" si="9"/>
        <v>0.75384291653570323</v>
      </c>
      <c r="I41" s="11">
        <v>17</v>
      </c>
      <c r="J41" s="34">
        <f t="shared" si="6"/>
        <v>8.2205029013539647E-3</v>
      </c>
      <c r="K41" s="35">
        <f t="shared" si="7"/>
        <v>0.56310444874274657</v>
      </c>
      <c r="L41" s="36">
        <f t="shared" si="10"/>
        <v>1.3169473652784498</v>
      </c>
    </row>
    <row r="42" spans="1:13" x14ac:dyDescent="0.25">
      <c r="A42" s="13" t="s">
        <v>98</v>
      </c>
      <c r="B42" s="8"/>
      <c r="C42" s="9" t="s">
        <v>138</v>
      </c>
      <c r="D42" s="112"/>
      <c r="E42" s="10" t="s">
        <v>77</v>
      </c>
      <c r="F42" s="11">
        <v>20744.43</v>
      </c>
      <c r="G42" s="34">
        <f t="shared" si="8"/>
        <v>1.939928894943899E-3</v>
      </c>
      <c r="H42" s="35">
        <f t="shared" si="9"/>
        <v>0.13288512930365709</v>
      </c>
      <c r="I42" s="11">
        <v>11</v>
      </c>
      <c r="J42" s="34">
        <f t="shared" si="6"/>
        <v>5.3191489361702126E-3</v>
      </c>
      <c r="K42" s="35">
        <f t="shared" si="7"/>
        <v>0.36436170212765956</v>
      </c>
      <c r="L42" s="36">
        <f t="shared" si="10"/>
        <v>0.49724683143131665</v>
      </c>
    </row>
    <row r="43" spans="1:13" x14ac:dyDescent="0.25">
      <c r="A43" s="7" t="s">
        <v>98</v>
      </c>
      <c r="B43" s="8"/>
      <c r="C43" s="9" t="s">
        <v>139</v>
      </c>
      <c r="D43" s="112"/>
      <c r="E43" s="10" t="s">
        <v>78</v>
      </c>
      <c r="F43" s="11">
        <v>18546.07</v>
      </c>
      <c r="G43" s="34">
        <f t="shared" si="8"/>
        <v>1.734347826411822E-3</v>
      </c>
      <c r="H43" s="35">
        <f t="shared" si="9"/>
        <v>0.11880282610920981</v>
      </c>
      <c r="I43" s="11">
        <v>16</v>
      </c>
      <c r="J43" s="34">
        <f t="shared" si="6"/>
        <v>7.7369439071566732E-3</v>
      </c>
      <c r="K43" s="35">
        <f t="shared" si="7"/>
        <v>0.52998065764023217</v>
      </c>
      <c r="L43" s="36">
        <f t="shared" si="10"/>
        <v>0.64878348374944195</v>
      </c>
    </row>
    <row r="44" spans="1:13" x14ac:dyDescent="0.25">
      <c r="A44" s="7" t="s">
        <v>98</v>
      </c>
      <c r="B44" s="8"/>
      <c r="C44" s="9" t="s">
        <v>140</v>
      </c>
      <c r="D44" s="112"/>
      <c r="E44" s="10" t="s">
        <v>81</v>
      </c>
      <c r="F44" s="11">
        <v>14999.07</v>
      </c>
      <c r="G44" s="34">
        <f t="shared" si="8"/>
        <v>1.4026478090883279E-3</v>
      </c>
      <c r="H44" s="35">
        <f t="shared" si="9"/>
        <v>9.6081374922550464E-2</v>
      </c>
      <c r="I44" s="11">
        <v>10</v>
      </c>
      <c r="J44" s="34">
        <f t="shared" si="6"/>
        <v>4.8355899419729211E-3</v>
      </c>
      <c r="K44" s="35">
        <f t="shared" si="7"/>
        <v>0.3312379110251451</v>
      </c>
      <c r="L44" s="36">
        <f t="shared" si="10"/>
        <v>0.42731928594769558</v>
      </c>
    </row>
    <row r="45" spans="1:13" x14ac:dyDescent="0.25">
      <c r="A45" s="13" t="s">
        <v>98</v>
      </c>
      <c r="B45" s="8"/>
      <c r="C45" s="9" t="s">
        <v>141</v>
      </c>
      <c r="D45" s="112"/>
      <c r="E45" s="10" t="s">
        <v>80</v>
      </c>
      <c r="F45" s="11">
        <v>12052.49</v>
      </c>
      <c r="G45" s="34">
        <f t="shared" si="8"/>
        <v>1.1270964594844203E-3</v>
      </c>
      <c r="H45" s="35">
        <f t="shared" si="9"/>
        <v>7.7206107474682789E-2</v>
      </c>
      <c r="I45" s="11">
        <v>15</v>
      </c>
      <c r="J45" s="34">
        <f t="shared" si="6"/>
        <v>7.2533849129593807E-3</v>
      </c>
      <c r="K45" s="35">
        <f t="shared" si="7"/>
        <v>0.4968568665377176</v>
      </c>
      <c r="L45" s="36">
        <f t="shared" si="10"/>
        <v>0.57406297401240036</v>
      </c>
    </row>
    <row r="46" spans="1:13" x14ac:dyDescent="0.25">
      <c r="A46" s="15" t="s">
        <v>98</v>
      </c>
      <c r="B46" s="8"/>
      <c r="C46" s="9" t="s">
        <v>142</v>
      </c>
      <c r="D46" s="112"/>
      <c r="E46" s="10" t="s">
        <v>76</v>
      </c>
      <c r="F46" s="11">
        <v>25168.69</v>
      </c>
      <c r="G46" s="34">
        <f t="shared" si="8"/>
        <v>2.3536664530616437E-3</v>
      </c>
      <c r="H46" s="35">
        <f t="shared" si="9"/>
        <v>0.1612261520347226</v>
      </c>
      <c r="I46" s="11">
        <v>5</v>
      </c>
      <c r="J46" s="34">
        <f t="shared" si="6"/>
        <v>2.4177949709864605E-3</v>
      </c>
      <c r="K46" s="35">
        <f t="shared" si="7"/>
        <v>0.16561895551257255</v>
      </c>
      <c r="L46" s="36">
        <f t="shared" si="10"/>
        <v>0.32684510754729512</v>
      </c>
    </row>
    <row r="47" spans="1:13" x14ac:dyDescent="0.25">
      <c r="A47" s="15"/>
      <c r="B47" s="8"/>
      <c r="C47" s="9"/>
      <c r="D47" s="112"/>
      <c r="E47" s="10" t="s">
        <v>73</v>
      </c>
      <c r="F47" s="11">
        <v>137276.35999999999</v>
      </c>
      <c r="G47" s="34">
        <f t="shared" si="8"/>
        <v>1.2837488297182464E-2</v>
      </c>
      <c r="H47" s="35">
        <f t="shared" si="9"/>
        <v>0.87936794835699872</v>
      </c>
      <c r="I47" s="11">
        <v>58</v>
      </c>
      <c r="J47" s="34">
        <f t="shared" si="6"/>
        <v>2.8046421663442941E-2</v>
      </c>
      <c r="K47" s="35">
        <f t="shared" si="7"/>
        <v>1.9211798839458414</v>
      </c>
      <c r="L47" s="36">
        <f t="shared" si="10"/>
        <v>2.8005478323028399</v>
      </c>
    </row>
    <row r="48" spans="1:13" s="28" customFormat="1" x14ac:dyDescent="0.25">
      <c r="A48" s="29"/>
      <c r="B48" s="26"/>
      <c r="C48" s="27"/>
      <c r="D48" s="113"/>
      <c r="E48" s="14" t="s">
        <v>82</v>
      </c>
      <c r="F48" s="20">
        <v>10693397.089999998</v>
      </c>
      <c r="G48" s="37">
        <f t="shared" si="8"/>
        <v>1</v>
      </c>
      <c r="H48" s="38">
        <f>L48/2</f>
        <v>68.5</v>
      </c>
      <c r="I48" s="18">
        <f>SUM(I23:I47)</f>
        <v>2068</v>
      </c>
      <c r="J48" s="39">
        <v>1</v>
      </c>
      <c r="K48" s="40">
        <f>L48/2</f>
        <v>68.5</v>
      </c>
      <c r="L48" s="41">
        <v>137</v>
      </c>
      <c r="M48" s="28" t="s">
        <v>118</v>
      </c>
    </row>
    <row r="49" spans="1:13" x14ac:dyDescent="0.25">
      <c r="A49" s="7" t="s">
        <v>98</v>
      </c>
      <c r="B49" s="8"/>
      <c r="C49" s="9" t="s">
        <v>143</v>
      </c>
      <c r="D49" s="111" t="s">
        <v>28</v>
      </c>
      <c r="E49" s="10" t="s">
        <v>84</v>
      </c>
      <c r="F49" s="11">
        <v>742753.34</v>
      </c>
      <c r="G49" s="34">
        <f>F49/F$52</f>
        <v>0.13293279985369172</v>
      </c>
      <c r="H49" s="35">
        <f>H$52*G49</f>
        <v>3.7885847958302139</v>
      </c>
      <c r="I49" s="11">
        <v>145</v>
      </c>
      <c r="J49" s="34">
        <f>I49/$I$52</f>
        <v>0.14009661835748793</v>
      </c>
      <c r="K49" s="35">
        <f>$K$52*J49</f>
        <v>3.9927536231884062</v>
      </c>
      <c r="L49" s="36">
        <f>H49+K49</f>
        <v>7.7813384190186206</v>
      </c>
    </row>
    <row r="50" spans="1:13" x14ac:dyDescent="0.25">
      <c r="A50" s="7" t="s">
        <v>98</v>
      </c>
      <c r="B50" s="8"/>
      <c r="C50" s="9" t="s">
        <v>144</v>
      </c>
      <c r="D50" s="112"/>
      <c r="E50" s="10" t="s">
        <v>83</v>
      </c>
      <c r="F50" s="11">
        <v>4829844.82</v>
      </c>
      <c r="G50" s="34">
        <f t="shared" ref="G50:G52" si="11">F50/F$52</f>
        <v>0.86441185815663879</v>
      </c>
      <c r="H50" s="35">
        <f t="shared" ref="H50:H51" si="12">H$52*G50</f>
        <v>24.635737957464205</v>
      </c>
      <c r="I50" s="11">
        <v>871</v>
      </c>
      <c r="J50" s="34">
        <f>I50/$I$52</f>
        <v>0.84154589371980681</v>
      </c>
      <c r="K50" s="35">
        <f>$K$52*J50</f>
        <v>23.984057971014494</v>
      </c>
      <c r="L50" s="36">
        <f t="shared" ref="L50:L51" si="13">H50+K50</f>
        <v>48.619795928478695</v>
      </c>
    </row>
    <row r="51" spans="1:13" x14ac:dyDescent="0.25">
      <c r="A51" s="7" t="s">
        <v>98</v>
      </c>
      <c r="B51" s="8"/>
      <c r="C51" s="9" t="s">
        <v>145</v>
      </c>
      <c r="D51" s="112"/>
      <c r="E51" s="10" t="s">
        <v>85</v>
      </c>
      <c r="F51" s="11">
        <v>14836.55</v>
      </c>
      <c r="G51" s="34">
        <f t="shared" si="11"/>
        <v>2.6553419896695311E-3</v>
      </c>
      <c r="H51" s="35">
        <f t="shared" si="12"/>
        <v>7.5677246705581638E-2</v>
      </c>
      <c r="I51" s="11">
        <v>19</v>
      </c>
      <c r="J51" s="34">
        <f>I51/$I$52</f>
        <v>1.8357487922705314E-2</v>
      </c>
      <c r="K51" s="35">
        <f>$K$52*J51</f>
        <v>0.52318840579710146</v>
      </c>
      <c r="L51" s="36">
        <f t="shared" si="13"/>
        <v>0.59886565250268309</v>
      </c>
    </row>
    <row r="52" spans="1:13" s="28" customFormat="1" x14ac:dyDescent="0.25">
      <c r="A52" s="32"/>
      <c r="B52" s="26"/>
      <c r="C52" s="27"/>
      <c r="D52" s="113"/>
      <c r="E52" s="14" t="s">
        <v>86</v>
      </c>
      <c r="F52" s="20">
        <v>5587434.71</v>
      </c>
      <c r="G52" s="37">
        <f t="shared" si="11"/>
        <v>1</v>
      </c>
      <c r="H52" s="38">
        <f>L52/2</f>
        <v>28.5</v>
      </c>
      <c r="I52" s="18">
        <f>SUM(I49:I51)</f>
        <v>1035</v>
      </c>
      <c r="J52" s="39">
        <v>1</v>
      </c>
      <c r="K52" s="40">
        <f>L52/2</f>
        <v>28.5</v>
      </c>
      <c r="L52" s="41">
        <v>57</v>
      </c>
      <c r="M52" s="28" t="s">
        <v>118</v>
      </c>
    </row>
    <row r="53" spans="1:13" x14ac:dyDescent="0.25">
      <c r="A53" s="7" t="s">
        <v>98</v>
      </c>
      <c r="B53" s="8"/>
      <c r="C53" s="9" t="s">
        <v>146</v>
      </c>
      <c r="D53" s="111" t="s">
        <v>3</v>
      </c>
      <c r="E53" s="10" t="s">
        <v>87</v>
      </c>
      <c r="F53" s="11">
        <v>2458232.36</v>
      </c>
      <c r="G53" s="34">
        <f>F53/F$56</f>
        <v>0.79726073354241367</v>
      </c>
      <c r="H53" s="35">
        <f>H$56*G53</f>
        <v>7.1753466018817234</v>
      </c>
      <c r="I53" s="11">
        <v>236</v>
      </c>
      <c r="J53" s="34">
        <f>I53/$I$56</f>
        <v>0.73750000000000004</v>
      </c>
      <c r="K53" s="35">
        <f>$K$56*J53</f>
        <v>6.6375000000000002</v>
      </c>
      <c r="L53" s="36">
        <f>H53+K53</f>
        <v>13.812846601881724</v>
      </c>
    </row>
    <row r="54" spans="1:13" x14ac:dyDescent="0.25">
      <c r="A54" s="7" t="s">
        <v>98</v>
      </c>
      <c r="B54" s="8"/>
      <c r="C54" s="9" t="s">
        <v>147</v>
      </c>
      <c r="D54" s="112"/>
      <c r="E54" s="10" t="s">
        <v>88</v>
      </c>
      <c r="F54" s="11">
        <v>326546.07</v>
      </c>
      <c r="G54" s="34">
        <f t="shared" ref="G54:G56" si="14">F54/F$56</f>
        <v>0.10590632665155883</v>
      </c>
      <c r="H54" s="35">
        <f t="shared" ref="H54:H55" si="15">H$56*G54</f>
        <v>0.9531569398640295</v>
      </c>
      <c r="I54" s="11">
        <v>38</v>
      </c>
      <c r="J54" s="34">
        <f>I54/$I$56</f>
        <v>0.11874999999999999</v>
      </c>
      <c r="K54" s="35">
        <f>$K$56*J54</f>
        <v>1.0687499999999999</v>
      </c>
      <c r="L54" s="36">
        <f t="shared" ref="L54:L55" si="16">H54+K54</f>
        <v>2.0219069398640293</v>
      </c>
    </row>
    <row r="55" spans="1:13" x14ac:dyDescent="0.25">
      <c r="A55" s="7" t="s">
        <v>98</v>
      </c>
      <c r="B55" s="8"/>
      <c r="C55" s="9" t="s">
        <v>148</v>
      </c>
      <c r="D55" s="112"/>
      <c r="E55" s="10" t="s">
        <v>89</v>
      </c>
      <c r="F55" s="11">
        <v>298569.65999999997</v>
      </c>
      <c r="G55" s="34">
        <f t="shared" si="14"/>
        <v>9.6832939806027543E-2</v>
      </c>
      <c r="H55" s="35">
        <f t="shared" si="15"/>
        <v>0.87149645825424793</v>
      </c>
      <c r="I55" s="11">
        <v>46</v>
      </c>
      <c r="J55" s="34">
        <f>I55/$I$56</f>
        <v>0.14374999999999999</v>
      </c>
      <c r="K55" s="35">
        <f>$K$56*J55</f>
        <v>1.29375</v>
      </c>
      <c r="L55" s="36">
        <f t="shared" si="16"/>
        <v>2.1652464582542477</v>
      </c>
    </row>
    <row r="56" spans="1:13" s="28" customFormat="1" x14ac:dyDescent="0.25">
      <c r="A56" s="30"/>
      <c r="B56" s="30"/>
      <c r="C56" s="31"/>
      <c r="D56" s="113"/>
      <c r="E56" s="16" t="s">
        <v>90</v>
      </c>
      <c r="F56" s="42">
        <v>3083348.09</v>
      </c>
      <c r="G56" s="37">
        <f t="shared" si="14"/>
        <v>1</v>
      </c>
      <c r="H56" s="38">
        <f>L56/2</f>
        <v>9</v>
      </c>
      <c r="I56" s="43">
        <f>SUM(I53:I55)</f>
        <v>320</v>
      </c>
      <c r="J56" s="39">
        <v>1</v>
      </c>
      <c r="K56" s="40">
        <f>L56/2</f>
        <v>9</v>
      </c>
      <c r="L56" s="41">
        <v>18</v>
      </c>
      <c r="M56" s="28" t="s">
        <v>118</v>
      </c>
    </row>
  </sheetData>
  <sheetProtection algorithmName="SHA-512" hashValue="alPrfjxTKlO88XL43cx1cmYROWp1n+wsfo3/DK34ngtKE24epIZAZE9RM3sGhJO69sAXqcJ+J84x78dr3Vr40Q==" saltValue="5u6a6WQdaX4B/Fc+jhXBqw==" spinCount="100000" sheet="1" objects="1" scenarios="1"/>
  <sortState xmlns:xlrd2="http://schemas.microsoft.com/office/spreadsheetml/2017/richdata2" ref="E3:L21">
    <sortCondition ref="E3"/>
  </sortState>
  <mergeCells count="6">
    <mergeCell ref="D53:D56"/>
    <mergeCell ref="A2:C2"/>
    <mergeCell ref="D49:D52"/>
    <mergeCell ref="D1:L1"/>
    <mergeCell ref="D3:D22"/>
    <mergeCell ref="D23:D4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4D0E5-F4C8-4D3D-817C-08C88FAC03D9}">
  <dimension ref="A1:AD58"/>
  <sheetViews>
    <sheetView topLeftCell="A4" zoomScale="80" zoomScaleNormal="80" workbookViewId="0">
      <selection activeCell="E66" sqref="E66"/>
    </sheetView>
  </sheetViews>
  <sheetFormatPr defaultRowHeight="15" x14ac:dyDescent="0.25"/>
  <cols>
    <col min="1" max="5" width="15.7109375" customWidth="1"/>
    <col min="6" max="6" width="18.7109375" customWidth="1"/>
    <col min="7" max="15" width="15.7109375" customWidth="1"/>
    <col min="16" max="16" width="17.140625" customWidth="1"/>
  </cols>
  <sheetData>
    <row r="1" spans="1:30" x14ac:dyDescent="0.25">
      <c r="A1" s="97" t="s">
        <v>11</v>
      </c>
      <c r="B1" s="98"/>
      <c r="C1" s="56" t="s">
        <v>12</v>
      </c>
      <c r="D1" s="56" t="s">
        <v>13</v>
      </c>
      <c r="E1" s="56" t="s">
        <v>14</v>
      </c>
      <c r="F1" s="56" t="s">
        <v>15</v>
      </c>
      <c r="G1" s="56" t="s">
        <v>16</v>
      </c>
      <c r="H1" s="56" t="s">
        <v>17</v>
      </c>
      <c r="I1" s="56" t="s">
        <v>18</v>
      </c>
      <c r="J1" s="56" t="s">
        <v>19</v>
      </c>
      <c r="K1" s="56" t="s">
        <v>20</v>
      </c>
      <c r="L1" s="56" t="s">
        <v>21</v>
      </c>
      <c r="M1" s="56" t="s">
        <v>22</v>
      </c>
      <c r="N1" s="56" t="s">
        <v>23</v>
      </c>
      <c r="O1" s="56" t="s">
        <v>24</v>
      </c>
    </row>
    <row r="2" spans="1:30" x14ac:dyDescent="0.25">
      <c r="A2" s="99" t="s">
        <v>0</v>
      </c>
      <c r="B2" s="61" t="s">
        <v>25</v>
      </c>
      <c r="C2" s="63">
        <v>17262283.990000002</v>
      </c>
      <c r="D2" s="63">
        <v>20288920.43</v>
      </c>
      <c r="E2" s="63">
        <v>21182038.120000001</v>
      </c>
      <c r="F2" s="63">
        <v>21592633.090000004</v>
      </c>
      <c r="G2" s="63">
        <v>19768763.850000001</v>
      </c>
      <c r="H2" s="63">
        <v>18028438.449999999</v>
      </c>
      <c r="I2" s="63">
        <v>18947257.539999999</v>
      </c>
      <c r="J2" s="63">
        <v>18153940.010000002</v>
      </c>
      <c r="K2" s="63">
        <v>29554676.139999993</v>
      </c>
      <c r="L2" s="63">
        <v>15531499.17</v>
      </c>
      <c r="M2" s="63">
        <v>15870967.379999997</v>
      </c>
      <c r="N2" s="63">
        <v>17914314.780000001</v>
      </c>
      <c r="O2" s="63">
        <v>234095732.94999999</v>
      </c>
      <c r="P2" s="72" t="s">
        <v>149</v>
      </c>
    </row>
    <row r="3" spans="1:30" x14ac:dyDescent="0.25">
      <c r="A3" s="100"/>
      <c r="B3" s="61" t="s">
        <v>26</v>
      </c>
      <c r="C3" s="68">
        <f t="shared" ref="C3:N3" si="0">C2/$O$2</f>
        <v>7.3740276136032845E-2</v>
      </c>
      <c r="D3" s="68">
        <f t="shared" si="0"/>
        <v>8.6669330424461288E-2</v>
      </c>
      <c r="E3" s="68">
        <f t="shared" si="0"/>
        <v>9.0484511840821236E-2</v>
      </c>
      <c r="F3" s="68">
        <f t="shared" si="0"/>
        <v>9.2238473627419465E-2</v>
      </c>
      <c r="G3" s="68">
        <f t="shared" si="0"/>
        <v>8.4447348103616954E-2</v>
      </c>
      <c r="H3" s="68">
        <f t="shared" si="0"/>
        <v>7.7013101532485667E-2</v>
      </c>
      <c r="I3" s="68">
        <f t="shared" si="0"/>
        <v>8.0938073074774519E-2</v>
      </c>
      <c r="J3" s="68">
        <f t="shared" si="0"/>
        <v>7.7549213653874946E-2</v>
      </c>
      <c r="K3" s="68">
        <f t="shared" si="0"/>
        <v>0.12625038383895923</v>
      </c>
      <c r="L3" s="68">
        <f t="shared" si="0"/>
        <v>6.6346784600799791E-2</v>
      </c>
      <c r="M3" s="68">
        <f t="shared" si="0"/>
        <v>6.7796910178579986E-2</v>
      </c>
      <c r="N3" s="68">
        <f t="shared" si="0"/>
        <v>7.6525592988174129E-2</v>
      </c>
      <c r="O3" s="68">
        <f>SUM(C3:N3)</f>
        <v>1</v>
      </c>
    </row>
    <row r="4" spans="1:30" x14ac:dyDescent="0.25">
      <c r="A4" s="101"/>
      <c r="B4" s="65"/>
      <c r="C4" s="64"/>
      <c r="D4" s="64"/>
      <c r="E4" s="64"/>
      <c r="F4" s="64"/>
      <c r="G4" s="64"/>
      <c r="H4" s="64"/>
      <c r="I4" s="64"/>
      <c r="J4" s="64"/>
      <c r="K4" s="64"/>
      <c r="L4" s="64"/>
      <c r="M4" s="64"/>
      <c r="N4" s="64"/>
      <c r="O4" s="64"/>
    </row>
    <row r="5" spans="1:30" s="62" customFormat="1" x14ac:dyDescent="0.25">
      <c r="A5" s="102" t="s">
        <v>27</v>
      </c>
      <c r="B5" s="61" t="s">
        <v>25</v>
      </c>
      <c r="C5" s="63">
        <v>11227491.399999997</v>
      </c>
      <c r="D5" s="63">
        <v>12616419.199999999</v>
      </c>
      <c r="E5" s="63">
        <v>12206194.01</v>
      </c>
      <c r="F5" s="63">
        <v>11934604.559999999</v>
      </c>
      <c r="G5" s="63">
        <v>11361431.240000002</v>
      </c>
      <c r="H5" s="63">
        <v>10865367.159999998</v>
      </c>
      <c r="I5" s="63">
        <v>12719136.260000002</v>
      </c>
      <c r="J5" s="63">
        <v>11415166.709999997</v>
      </c>
      <c r="K5" s="63">
        <v>17563003.559999999</v>
      </c>
      <c r="L5" s="63">
        <v>9167975.570000004</v>
      </c>
      <c r="M5" s="63">
        <v>9915030.7999999989</v>
      </c>
      <c r="N5" s="63">
        <v>10693397.089999998</v>
      </c>
      <c r="O5" s="63">
        <v>141685217.56</v>
      </c>
      <c r="P5" s="72" t="s">
        <v>149</v>
      </c>
    </row>
    <row r="6" spans="1:30" x14ac:dyDescent="0.25">
      <c r="A6" s="103"/>
      <c r="B6" s="61" t="s">
        <v>26</v>
      </c>
      <c r="C6" s="68">
        <f t="shared" ref="C6:N6" si="1">C5/$O$5</f>
        <v>7.9242503864211847E-2</v>
      </c>
      <c r="D6" s="68">
        <f t="shared" si="1"/>
        <v>8.9045416432785407E-2</v>
      </c>
      <c r="E6" s="68">
        <f t="shared" si="1"/>
        <v>8.6150088345179648E-2</v>
      </c>
      <c r="F6" s="68">
        <f t="shared" si="1"/>
        <v>8.4233237351991244E-2</v>
      </c>
      <c r="G6" s="68">
        <f t="shared" si="1"/>
        <v>8.0187837769234688E-2</v>
      </c>
      <c r="H6" s="68">
        <f t="shared" si="1"/>
        <v>7.6686667438674735E-2</v>
      </c>
      <c r="I6" s="68">
        <f t="shared" si="1"/>
        <v>8.9770383100225531E-2</v>
      </c>
      <c r="J6" s="68">
        <f t="shared" si="1"/>
        <v>8.0567097306153135E-2</v>
      </c>
      <c r="K6" s="68">
        <f t="shared" si="1"/>
        <v>0.12395791080013357</v>
      </c>
      <c r="L6" s="68">
        <f t="shared" si="1"/>
        <v>6.4706648497875968E-2</v>
      </c>
      <c r="M6" s="68">
        <f t="shared" si="1"/>
        <v>6.9979289094158612E-2</v>
      </c>
      <c r="N6" s="68">
        <f t="shared" si="1"/>
        <v>7.547291999937554E-2</v>
      </c>
      <c r="O6" s="69">
        <f>SUM(C6:N6)</f>
        <v>1</v>
      </c>
    </row>
    <row r="7" spans="1:30" x14ac:dyDescent="0.25">
      <c r="A7" s="104"/>
      <c r="B7" s="65"/>
      <c r="C7" s="64"/>
      <c r="D7" s="64"/>
      <c r="E7" s="64"/>
      <c r="F7" s="64"/>
      <c r="G7" s="64"/>
      <c r="H7" s="64"/>
      <c r="I7" s="64"/>
      <c r="J7" s="64"/>
      <c r="K7" s="64"/>
      <c r="L7" s="64"/>
      <c r="M7" s="64"/>
      <c r="N7" s="64"/>
      <c r="O7" s="64"/>
    </row>
    <row r="8" spans="1:30" s="62" customFormat="1" x14ac:dyDescent="0.25">
      <c r="A8" s="102" t="s">
        <v>28</v>
      </c>
      <c r="B8" s="61" t="s">
        <v>25</v>
      </c>
      <c r="C8" s="63">
        <v>5713990.1499999994</v>
      </c>
      <c r="D8" s="63">
        <v>7921246.7800000003</v>
      </c>
      <c r="E8" s="63">
        <v>8635166.7300000004</v>
      </c>
      <c r="F8" s="63">
        <v>9105372</v>
      </c>
      <c r="G8" s="63">
        <v>7533682.0899999999</v>
      </c>
      <c r="H8" s="63">
        <v>5480849.1399999997</v>
      </c>
      <c r="I8" s="63">
        <v>5183217.3100000005</v>
      </c>
      <c r="J8" s="63">
        <v>4632273.93</v>
      </c>
      <c r="K8" s="63">
        <v>6607240.04</v>
      </c>
      <c r="L8" s="63">
        <v>4279245.05</v>
      </c>
      <c r="M8" s="63">
        <v>4570352.05</v>
      </c>
      <c r="N8" s="63">
        <v>5587434.71</v>
      </c>
      <c r="O8" s="63">
        <v>75250069.979999989</v>
      </c>
      <c r="P8" s="72" t="s">
        <v>149</v>
      </c>
    </row>
    <row r="9" spans="1:30" x14ac:dyDescent="0.25">
      <c r="A9" s="103"/>
      <c r="B9" s="61" t="s">
        <v>26</v>
      </c>
      <c r="C9" s="68">
        <f t="shared" ref="C9:N9" si="2">C8/$O$8</f>
        <v>7.5933353304769913E-2</v>
      </c>
      <c r="D9" s="68">
        <f t="shared" si="2"/>
        <v>0.1052656400466513</v>
      </c>
      <c r="E9" s="68">
        <f t="shared" si="2"/>
        <v>0.11475293952942582</v>
      </c>
      <c r="F9" s="68">
        <f t="shared" si="2"/>
        <v>0.12100150873507536</v>
      </c>
      <c r="G9" s="68">
        <f t="shared" si="2"/>
        <v>0.10011528350740811</v>
      </c>
      <c r="H9" s="68">
        <f t="shared" si="2"/>
        <v>7.2835136784015E-2</v>
      </c>
      <c r="I9" s="68">
        <f t="shared" si="2"/>
        <v>6.8879900196472901E-2</v>
      </c>
      <c r="J9" s="68">
        <f t="shared" si="2"/>
        <v>6.1558400294261101E-2</v>
      </c>
      <c r="K9" s="68">
        <f t="shared" si="2"/>
        <v>8.7803772697567936E-2</v>
      </c>
      <c r="L9" s="68">
        <f t="shared" si="2"/>
        <v>5.6866990969408268E-2</v>
      </c>
      <c r="M9" s="68">
        <f t="shared" si="2"/>
        <v>6.0735518933267583E-2</v>
      </c>
      <c r="N9" s="68">
        <f t="shared" si="2"/>
        <v>7.4251555001676836E-2</v>
      </c>
      <c r="O9" s="69">
        <f>SUM(C9:N9)</f>
        <v>1.0000000000000002</v>
      </c>
    </row>
    <row r="10" spans="1:30" x14ac:dyDescent="0.25">
      <c r="A10" s="104"/>
      <c r="B10" s="65"/>
      <c r="C10" s="64"/>
      <c r="D10" s="64"/>
      <c r="E10" s="64"/>
      <c r="F10" s="64"/>
      <c r="G10" s="64"/>
      <c r="H10" s="64"/>
      <c r="I10" s="64"/>
      <c r="J10" s="64"/>
      <c r="K10" s="64"/>
      <c r="L10" s="64"/>
      <c r="M10" s="64"/>
      <c r="N10" s="64"/>
      <c r="O10" s="64"/>
    </row>
    <row r="11" spans="1:30" s="62" customFormat="1" x14ac:dyDescent="0.25">
      <c r="A11" s="105" t="s">
        <v>29</v>
      </c>
      <c r="B11" s="61" t="s">
        <v>25</v>
      </c>
      <c r="C11" s="63">
        <v>3100051.0700000003</v>
      </c>
      <c r="D11" s="63">
        <v>5311233.8600000013</v>
      </c>
      <c r="E11" s="63">
        <v>6079849.7699999996</v>
      </c>
      <c r="F11" s="63">
        <v>6151269.1500000004</v>
      </c>
      <c r="G11" s="63">
        <v>5257313.5</v>
      </c>
      <c r="H11" s="63">
        <v>3286576.2299999995</v>
      </c>
      <c r="I11" s="63">
        <v>2847913.54</v>
      </c>
      <c r="J11" s="63">
        <v>2255536.16</v>
      </c>
      <c r="K11" s="63">
        <v>3310226.75</v>
      </c>
      <c r="L11" s="63">
        <v>2189139.54</v>
      </c>
      <c r="M11" s="63">
        <v>2295272.62</v>
      </c>
      <c r="N11" s="63">
        <v>3083348.09</v>
      </c>
      <c r="O11" s="63">
        <v>45167730.280000001</v>
      </c>
      <c r="P11" s="72" t="s">
        <v>149</v>
      </c>
    </row>
    <row r="12" spans="1:30" x14ac:dyDescent="0.25">
      <c r="A12" s="105"/>
      <c r="B12" s="61" t="s">
        <v>26</v>
      </c>
      <c r="C12" s="68">
        <f t="shared" ref="C12:N12" si="3">C11/$O$11</f>
        <v>6.8634200806248713E-2</v>
      </c>
      <c r="D12" s="68">
        <f t="shared" si="3"/>
        <v>0.11758912451599951</v>
      </c>
      <c r="E12" s="68">
        <f t="shared" si="3"/>
        <v>0.13460605021129698</v>
      </c>
      <c r="F12" s="68">
        <f t="shared" si="3"/>
        <v>0.13618725386171873</v>
      </c>
      <c r="G12" s="68">
        <f t="shared" si="3"/>
        <v>0.11639534391941556</v>
      </c>
      <c r="H12" s="68">
        <f t="shared" si="3"/>
        <v>7.2763811899029071E-2</v>
      </c>
      <c r="I12" s="68">
        <f t="shared" si="3"/>
        <v>6.3051951522590438E-2</v>
      </c>
      <c r="J12" s="68">
        <f t="shared" si="3"/>
        <v>4.9936894017425043E-2</v>
      </c>
      <c r="K12" s="68">
        <f t="shared" si="3"/>
        <v>7.3287427317678358E-2</v>
      </c>
      <c r="L12" s="68">
        <f t="shared" si="3"/>
        <v>4.8466892766788811E-2</v>
      </c>
      <c r="M12" s="68">
        <f t="shared" si="3"/>
        <v>5.081664732257607E-2</v>
      </c>
      <c r="N12" s="68">
        <f t="shared" si="3"/>
        <v>6.8264401839232727E-2</v>
      </c>
      <c r="O12" s="69">
        <f>SUM(C12:N12)</f>
        <v>1</v>
      </c>
    </row>
    <row r="13" spans="1:30" x14ac:dyDescent="0.25">
      <c r="A13" s="105"/>
      <c r="B13" s="54"/>
      <c r="C13" s="64"/>
      <c r="D13" s="64"/>
      <c r="E13" s="64"/>
      <c r="F13" s="64"/>
      <c r="G13" s="64"/>
      <c r="H13" s="64"/>
      <c r="I13" s="64"/>
      <c r="J13" s="64"/>
      <c r="K13" s="64"/>
      <c r="L13" s="64"/>
      <c r="M13" s="64"/>
      <c r="N13" s="64"/>
      <c r="O13" s="64"/>
    </row>
    <row r="15" spans="1:30" ht="38.25" x14ac:dyDescent="0.25">
      <c r="A15" s="107" t="s">
        <v>30</v>
      </c>
      <c r="B15" s="108"/>
      <c r="C15" s="57" t="s">
        <v>31</v>
      </c>
      <c r="D15" s="1" t="s">
        <v>152</v>
      </c>
      <c r="F15" s="107" t="s">
        <v>30</v>
      </c>
      <c r="G15" s="108"/>
      <c r="H15" s="57" t="s">
        <v>31</v>
      </c>
      <c r="I15" s="1" t="s">
        <v>153</v>
      </c>
      <c r="N15" s="76"/>
      <c r="O15" s="76"/>
      <c r="P15" s="76"/>
      <c r="Q15" s="76"/>
      <c r="R15" s="76"/>
      <c r="S15" s="76"/>
      <c r="T15" s="76"/>
      <c r="U15" s="76"/>
      <c r="V15" s="76"/>
      <c r="W15" s="76"/>
      <c r="X15" s="76"/>
      <c r="Y15" s="76"/>
      <c r="Z15" s="76"/>
      <c r="AA15" s="76"/>
      <c r="AB15" s="76"/>
      <c r="AC15" s="76"/>
      <c r="AD15" s="76"/>
    </row>
    <row r="16" spans="1:30" x14ac:dyDescent="0.25">
      <c r="A16" s="2">
        <v>1</v>
      </c>
      <c r="B16" s="2" t="s">
        <v>32</v>
      </c>
      <c r="C16" s="88">
        <v>7.3740276136032845E-2</v>
      </c>
      <c r="D16" s="3">
        <f>D$28*C16</f>
        <v>74.035237240576976</v>
      </c>
      <c r="F16" s="2">
        <v>1</v>
      </c>
      <c r="G16" s="2" t="s">
        <v>32</v>
      </c>
      <c r="H16" s="89">
        <v>7.9242503864211847E-2</v>
      </c>
      <c r="I16" s="3">
        <f t="shared" ref="I16:I27" si="4">I$28*H16</f>
        <v>143.74590200968029</v>
      </c>
      <c r="N16" s="76"/>
      <c r="O16" s="76"/>
      <c r="P16" s="76"/>
      <c r="Q16" s="76"/>
      <c r="R16" s="76"/>
      <c r="S16" s="76"/>
      <c r="T16" s="76"/>
      <c r="U16" s="76"/>
      <c r="V16" s="76"/>
      <c r="W16" s="76"/>
      <c r="X16" s="76"/>
      <c r="Y16" s="76"/>
      <c r="Z16" s="76"/>
      <c r="AA16" s="76"/>
      <c r="AB16" s="76"/>
      <c r="AC16" s="76"/>
      <c r="AD16" s="76"/>
    </row>
    <row r="17" spans="1:30" x14ac:dyDescent="0.25">
      <c r="A17" s="2">
        <v>2</v>
      </c>
      <c r="B17" s="2" t="s">
        <v>13</v>
      </c>
      <c r="C17" s="88">
        <v>8.6669330424461288E-2</v>
      </c>
      <c r="D17" s="3">
        <f t="shared" ref="D17:D27" si="5">D$28*C17</f>
        <v>87.016007746159133</v>
      </c>
      <c r="F17" s="2">
        <v>2</v>
      </c>
      <c r="G17" s="2" t="s">
        <v>13</v>
      </c>
      <c r="H17" s="89">
        <v>8.9045416432785407E-2</v>
      </c>
      <c r="I17" s="3">
        <f t="shared" si="4"/>
        <v>161.52838540907274</v>
      </c>
      <c r="N17" s="76"/>
      <c r="O17" s="76"/>
      <c r="P17" s="76"/>
      <c r="Q17" s="76"/>
      <c r="R17" s="76"/>
      <c r="S17" s="76"/>
      <c r="T17" s="76"/>
      <c r="U17" s="76"/>
      <c r="V17" s="76"/>
      <c r="W17" s="76"/>
      <c r="X17" s="76"/>
      <c r="Y17" s="76"/>
      <c r="Z17" s="76"/>
      <c r="AA17" s="76"/>
      <c r="AB17" s="76"/>
      <c r="AC17" s="76"/>
      <c r="AD17" s="76"/>
    </row>
    <row r="18" spans="1:30" x14ac:dyDescent="0.25">
      <c r="A18" s="2">
        <v>3</v>
      </c>
      <c r="B18" s="2" t="s">
        <v>14</v>
      </c>
      <c r="C18" s="88">
        <v>9.0484511840821236E-2</v>
      </c>
      <c r="D18" s="3">
        <f t="shared" si="5"/>
        <v>90.846449888184523</v>
      </c>
      <c r="F18" s="2">
        <v>3</v>
      </c>
      <c r="G18" s="2" t="s">
        <v>14</v>
      </c>
      <c r="H18" s="89">
        <v>8.6150088345179648E-2</v>
      </c>
      <c r="I18" s="3">
        <f t="shared" si="4"/>
        <v>156.27626025815587</v>
      </c>
      <c r="N18" s="76"/>
      <c r="O18" s="76"/>
      <c r="P18" s="76"/>
      <c r="Q18" s="76"/>
      <c r="R18" s="76"/>
      <c r="S18" s="76"/>
      <c r="T18" s="76"/>
      <c r="U18" s="76"/>
      <c r="V18" s="76"/>
      <c r="W18" s="76"/>
      <c r="X18" s="76"/>
      <c r="Y18" s="76"/>
      <c r="Z18" s="76"/>
      <c r="AA18" s="76"/>
      <c r="AB18" s="76"/>
      <c r="AC18" s="76"/>
      <c r="AD18" s="76"/>
    </row>
    <row r="19" spans="1:30" x14ac:dyDescent="0.25">
      <c r="A19" s="2">
        <v>4</v>
      </c>
      <c r="B19" s="2" t="s">
        <v>15</v>
      </c>
      <c r="C19" s="88">
        <v>9.2238473627419465E-2</v>
      </c>
      <c r="D19" s="3">
        <f t="shared" si="5"/>
        <v>92.607427521929139</v>
      </c>
      <c r="F19" s="2">
        <v>4</v>
      </c>
      <c r="G19" s="2" t="s">
        <v>15</v>
      </c>
      <c r="H19" s="89">
        <v>8.4233237351991244E-2</v>
      </c>
      <c r="I19" s="3">
        <f t="shared" si="4"/>
        <v>152.79909255651211</v>
      </c>
      <c r="N19" s="77"/>
      <c r="O19" s="76"/>
      <c r="P19" s="76"/>
      <c r="Q19" s="76"/>
      <c r="R19" s="76"/>
      <c r="S19" s="76"/>
      <c r="T19" s="76"/>
      <c r="U19" s="76"/>
      <c r="V19" s="76"/>
      <c r="W19" s="76"/>
      <c r="X19" s="76"/>
      <c r="Y19" s="76"/>
      <c r="Z19" s="76"/>
      <c r="AA19" s="76"/>
      <c r="AB19" s="76"/>
      <c r="AC19" s="76"/>
      <c r="AD19" s="76"/>
    </row>
    <row r="20" spans="1:30" x14ac:dyDescent="0.25">
      <c r="A20" s="2">
        <v>5</v>
      </c>
      <c r="B20" s="2" t="s">
        <v>16</v>
      </c>
      <c r="C20" s="88">
        <v>8.4447348103616954E-2</v>
      </c>
      <c r="D20" s="3">
        <f t="shared" si="5"/>
        <v>84.785137496031425</v>
      </c>
      <c r="F20" s="2">
        <v>5</v>
      </c>
      <c r="G20" s="2" t="s">
        <v>16</v>
      </c>
      <c r="H20" s="89">
        <v>8.0187837769234688E-2</v>
      </c>
      <c r="I20" s="3">
        <f t="shared" si="4"/>
        <v>145.46073771339172</v>
      </c>
      <c r="L20" s="74"/>
      <c r="N20" s="78"/>
      <c r="O20" s="76"/>
      <c r="P20" s="76"/>
      <c r="Q20" s="76"/>
      <c r="R20" s="76"/>
      <c r="S20" s="76"/>
      <c r="T20" s="76"/>
      <c r="U20" s="76"/>
      <c r="V20" s="76"/>
      <c r="W20" s="76"/>
      <c r="X20" s="76"/>
      <c r="Y20" s="76"/>
      <c r="Z20" s="76"/>
      <c r="AA20" s="76"/>
      <c r="AB20" s="76"/>
      <c r="AC20" s="76"/>
      <c r="AD20" s="76"/>
    </row>
    <row r="21" spans="1:30" x14ac:dyDescent="0.25">
      <c r="A21" s="2">
        <v>6</v>
      </c>
      <c r="B21" s="2" t="s">
        <v>17</v>
      </c>
      <c r="C21" s="88">
        <v>7.7013101532485667E-2</v>
      </c>
      <c r="D21" s="3">
        <f t="shared" si="5"/>
        <v>77.321153938615609</v>
      </c>
      <c r="F21" s="2">
        <v>6</v>
      </c>
      <c r="G21" s="2" t="s">
        <v>17</v>
      </c>
      <c r="H21" s="89">
        <v>7.6686667438674735E-2</v>
      </c>
      <c r="I21" s="3">
        <f t="shared" si="4"/>
        <v>139.10961473375596</v>
      </c>
      <c r="L21" s="74"/>
      <c r="N21" s="78"/>
      <c r="O21" s="76"/>
      <c r="P21" s="76"/>
      <c r="Q21" s="76"/>
      <c r="R21" s="76"/>
      <c r="S21" s="76"/>
      <c r="T21" s="76"/>
      <c r="U21" s="76"/>
      <c r="V21" s="76"/>
      <c r="W21" s="76"/>
      <c r="X21" s="76"/>
      <c r="Y21" s="76"/>
      <c r="Z21" s="76"/>
      <c r="AA21" s="76"/>
      <c r="AB21" s="76"/>
      <c r="AC21" s="76"/>
      <c r="AD21" s="76"/>
    </row>
    <row r="22" spans="1:30" x14ac:dyDescent="0.25">
      <c r="A22" s="2">
        <v>7</v>
      </c>
      <c r="B22" s="2" t="s">
        <v>18</v>
      </c>
      <c r="C22" s="88">
        <v>8.0938073074774519E-2</v>
      </c>
      <c r="D22" s="3">
        <f t="shared" si="5"/>
        <v>81.261825367073612</v>
      </c>
      <c r="F22" s="2">
        <v>7</v>
      </c>
      <c r="G22" s="2" t="s">
        <v>18</v>
      </c>
      <c r="H22" s="89">
        <v>8.9770383100225531E-2</v>
      </c>
      <c r="I22" s="3">
        <f t="shared" si="4"/>
        <v>162.84347494380913</v>
      </c>
      <c r="L22" s="78"/>
      <c r="N22" s="78"/>
      <c r="O22" s="76"/>
      <c r="P22" s="76"/>
      <c r="Q22" s="78"/>
      <c r="R22" s="76"/>
      <c r="S22" s="76"/>
      <c r="T22" s="76"/>
      <c r="U22" s="76"/>
      <c r="V22" s="76"/>
      <c r="W22" s="76"/>
      <c r="X22" s="76"/>
      <c r="Y22" s="76"/>
      <c r="Z22" s="76"/>
      <c r="AA22" s="76"/>
      <c r="AB22" s="76"/>
      <c r="AC22" s="76"/>
      <c r="AD22" s="76"/>
    </row>
    <row r="23" spans="1:30" x14ac:dyDescent="0.25">
      <c r="A23" s="2">
        <v>8</v>
      </c>
      <c r="B23" s="2" t="s">
        <v>19</v>
      </c>
      <c r="C23" s="88">
        <v>7.7549213653874946E-2</v>
      </c>
      <c r="D23" s="3">
        <f t="shared" si="5"/>
        <v>77.859410508490441</v>
      </c>
      <c r="F23" s="2">
        <v>8</v>
      </c>
      <c r="G23" s="2" t="s">
        <v>19</v>
      </c>
      <c r="H23" s="89">
        <v>8.0567097306153135E-2</v>
      </c>
      <c r="I23" s="3">
        <f t="shared" si="4"/>
        <v>146.1487145133618</v>
      </c>
      <c r="L23" s="78"/>
      <c r="N23" s="78"/>
      <c r="O23" s="76"/>
      <c r="P23" s="76"/>
      <c r="Q23" s="78"/>
      <c r="R23" s="76"/>
      <c r="S23" s="76"/>
      <c r="T23" s="76"/>
      <c r="U23" s="76"/>
      <c r="V23" s="76"/>
      <c r="W23" s="76"/>
      <c r="X23" s="76"/>
      <c r="Y23" s="76"/>
      <c r="Z23" s="76"/>
      <c r="AA23" s="76"/>
      <c r="AB23" s="76"/>
      <c r="AC23" s="76"/>
      <c r="AD23" s="76"/>
    </row>
    <row r="24" spans="1:30" x14ac:dyDescent="0.25">
      <c r="A24" s="2">
        <v>9</v>
      </c>
      <c r="B24" s="2" t="s">
        <v>20</v>
      </c>
      <c r="C24" s="88">
        <v>0.12625038383895923</v>
      </c>
      <c r="D24" s="3">
        <f t="shared" si="5"/>
        <v>126.75538537431507</v>
      </c>
      <c r="F24" s="2">
        <v>9</v>
      </c>
      <c r="G24" s="2" t="s">
        <v>20</v>
      </c>
      <c r="H24" s="89">
        <v>0.12395791080013357</v>
      </c>
      <c r="I24" s="3">
        <f t="shared" si="4"/>
        <v>224.85965019144231</v>
      </c>
      <c r="L24" s="78"/>
      <c r="N24" s="78"/>
      <c r="O24" s="76"/>
      <c r="P24" s="76"/>
      <c r="Q24" s="78"/>
      <c r="R24" s="76"/>
      <c r="S24" s="76"/>
      <c r="T24" s="76"/>
      <c r="U24" s="76"/>
      <c r="V24" s="76"/>
      <c r="W24" s="76"/>
      <c r="X24" s="76"/>
      <c r="Y24" s="76"/>
      <c r="Z24" s="76"/>
      <c r="AA24" s="76"/>
      <c r="AB24" s="76"/>
      <c r="AC24" s="76"/>
      <c r="AD24" s="76"/>
    </row>
    <row r="25" spans="1:30" x14ac:dyDescent="0.25">
      <c r="A25" s="2">
        <v>10</v>
      </c>
      <c r="B25" s="2" t="s">
        <v>21</v>
      </c>
      <c r="C25" s="88">
        <v>6.6346784600799791E-2</v>
      </c>
      <c r="D25" s="3">
        <f t="shared" si="5"/>
        <v>66.612171739202992</v>
      </c>
      <c r="F25" s="2">
        <v>10</v>
      </c>
      <c r="G25" s="2" t="s">
        <v>21</v>
      </c>
      <c r="H25" s="89">
        <v>6.4706648497875968E-2</v>
      </c>
      <c r="I25" s="3">
        <f t="shared" si="4"/>
        <v>117.37786037514701</v>
      </c>
      <c r="L25" s="78"/>
      <c r="N25" s="78"/>
      <c r="O25" s="76"/>
      <c r="P25" s="76"/>
      <c r="Q25" s="78"/>
      <c r="R25" s="76"/>
      <c r="S25" s="76"/>
      <c r="T25" s="76"/>
      <c r="U25" s="76"/>
      <c r="V25" s="76"/>
      <c r="W25" s="76"/>
      <c r="X25" s="76"/>
      <c r="Y25" s="76"/>
      <c r="Z25" s="76"/>
      <c r="AA25" s="76"/>
      <c r="AB25" s="76"/>
      <c r="AC25" s="76"/>
      <c r="AD25" s="76"/>
    </row>
    <row r="26" spans="1:30" x14ac:dyDescent="0.25">
      <c r="A26" s="2">
        <v>11</v>
      </c>
      <c r="B26" s="2" t="s">
        <v>22</v>
      </c>
      <c r="C26" s="88">
        <v>6.7796910178579986E-2</v>
      </c>
      <c r="D26" s="3">
        <f t="shared" si="5"/>
        <v>68.068097819294309</v>
      </c>
      <c r="F26" s="2">
        <v>11</v>
      </c>
      <c r="G26" s="2" t="s">
        <v>22</v>
      </c>
      <c r="H26" s="89">
        <v>6.9979289094158612E-2</v>
      </c>
      <c r="I26" s="3">
        <f t="shared" si="4"/>
        <v>126.94243041680372</v>
      </c>
      <c r="L26" s="78"/>
      <c r="N26" s="78"/>
      <c r="O26" s="76"/>
      <c r="P26" s="76"/>
      <c r="Q26" s="78"/>
      <c r="R26" s="76"/>
      <c r="S26" s="76"/>
      <c r="T26" s="76"/>
      <c r="U26" s="76"/>
      <c r="V26" s="76"/>
      <c r="W26" s="76"/>
      <c r="X26" s="76"/>
      <c r="Y26" s="76"/>
      <c r="Z26" s="76"/>
      <c r="AA26" s="76"/>
      <c r="AB26" s="76"/>
      <c r="AC26" s="76"/>
      <c r="AD26" s="76"/>
    </row>
    <row r="27" spans="1:30" x14ac:dyDescent="0.25">
      <c r="A27" s="2">
        <v>12</v>
      </c>
      <c r="B27" s="2" t="s">
        <v>23</v>
      </c>
      <c r="C27" s="88">
        <v>7.6525592988174129E-2</v>
      </c>
      <c r="D27" s="3">
        <f t="shared" si="5"/>
        <v>76.83169536012683</v>
      </c>
      <c r="F27" s="2">
        <v>12</v>
      </c>
      <c r="G27" s="2" t="s">
        <v>23</v>
      </c>
      <c r="H27" s="89">
        <v>7.547291999937554E-2</v>
      </c>
      <c r="I27" s="3">
        <f t="shared" si="4"/>
        <v>136.90787687886723</v>
      </c>
      <c r="L27" s="78"/>
      <c r="N27" s="78"/>
      <c r="O27" s="76"/>
      <c r="P27" s="76"/>
      <c r="Q27" s="78"/>
      <c r="R27" s="76"/>
      <c r="S27" s="76"/>
      <c r="T27" s="76"/>
      <c r="U27" s="76"/>
      <c r="V27" s="76"/>
      <c r="W27" s="76"/>
      <c r="X27" s="76"/>
      <c r="Y27" s="76"/>
      <c r="Z27" s="76"/>
      <c r="AA27" s="76"/>
      <c r="AB27" s="76"/>
      <c r="AC27" s="76"/>
      <c r="AD27" s="76"/>
    </row>
    <row r="28" spans="1:30" x14ac:dyDescent="0.25">
      <c r="A28" s="106" t="s">
        <v>24</v>
      </c>
      <c r="B28" s="106"/>
      <c r="C28" s="75">
        <v>1</v>
      </c>
      <c r="D28" s="59">
        <v>1004</v>
      </c>
      <c r="F28" s="106" t="s">
        <v>24</v>
      </c>
      <c r="G28" s="106"/>
      <c r="H28" s="58">
        <f>SUM(H16:H27)</f>
        <v>1</v>
      </c>
      <c r="I28" s="59">
        <v>1814</v>
      </c>
      <c r="L28" s="78"/>
      <c r="N28" s="78"/>
      <c r="O28" s="76"/>
      <c r="P28" s="76"/>
      <c r="Q28" s="78"/>
      <c r="R28" s="76"/>
      <c r="S28" s="76"/>
      <c r="T28" s="76"/>
      <c r="U28" s="76"/>
      <c r="V28" s="76"/>
      <c r="W28" s="76"/>
      <c r="X28" s="76"/>
      <c r="Y28" s="76"/>
      <c r="Z28" s="76"/>
      <c r="AA28" s="76"/>
      <c r="AB28" s="76"/>
      <c r="AC28" s="76"/>
      <c r="AD28" s="76"/>
    </row>
    <row r="29" spans="1:30" x14ac:dyDescent="0.25">
      <c r="L29" s="78"/>
      <c r="N29" s="78"/>
      <c r="O29" s="76"/>
      <c r="P29" s="76"/>
      <c r="Q29" s="78"/>
      <c r="R29" s="76"/>
      <c r="S29" s="76"/>
      <c r="T29" s="76"/>
      <c r="U29" s="76"/>
      <c r="V29" s="76"/>
      <c r="W29" s="76"/>
      <c r="X29" s="76"/>
      <c r="Y29" s="76"/>
      <c r="Z29" s="76"/>
      <c r="AA29" s="76"/>
      <c r="AB29" s="76"/>
      <c r="AC29" s="76"/>
      <c r="AD29" s="76"/>
    </row>
    <row r="30" spans="1:30" ht="38.25" x14ac:dyDescent="0.25">
      <c r="A30" s="107" t="s">
        <v>30</v>
      </c>
      <c r="B30" s="108"/>
      <c r="C30" s="57" t="s">
        <v>31</v>
      </c>
      <c r="D30" s="1" t="s">
        <v>154</v>
      </c>
      <c r="F30" s="107" t="s">
        <v>30</v>
      </c>
      <c r="G30" s="108"/>
      <c r="H30" s="57" t="s">
        <v>31</v>
      </c>
      <c r="I30" s="1" t="s">
        <v>155</v>
      </c>
      <c r="L30" s="78"/>
      <c r="N30" s="78"/>
      <c r="O30" s="76"/>
      <c r="P30" s="76"/>
      <c r="Q30" s="78"/>
      <c r="R30" s="76"/>
      <c r="S30" s="76"/>
      <c r="T30" s="76"/>
      <c r="U30" s="76"/>
      <c r="V30" s="76"/>
      <c r="W30" s="76"/>
      <c r="X30" s="76"/>
      <c r="Y30" s="76"/>
      <c r="Z30" s="76"/>
      <c r="AA30" s="76"/>
      <c r="AB30" s="76"/>
      <c r="AC30" s="76"/>
      <c r="AD30" s="76"/>
    </row>
    <row r="31" spans="1:30" x14ac:dyDescent="0.25">
      <c r="A31" s="2">
        <v>1</v>
      </c>
      <c r="B31" s="2" t="s">
        <v>32</v>
      </c>
      <c r="C31" s="89">
        <v>7.5933353304769913E-2</v>
      </c>
      <c r="D31" s="3">
        <f>D$43*C31</f>
        <v>58.620548751282371</v>
      </c>
      <c r="F31" s="2">
        <v>1</v>
      </c>
      <c r="G31" s="2" t="s">
        <v>32</v>
      </c>
      <c r="H31" s="89">
        <v>6.8634200806248713E-2</v>
      </c>
      <c r="I31" s="3">
        <f>I$43*H31</f>
        <v>18.531234217687153</v>
      </c>
      <c r="L31" s="78"/>
      <c r="N31" s="78"/>
      <c r="O31" s="76"/>
      <c r="P31" s="76"/>
      <c r="Q31" s="78"/>
      <c r="R31" s="76"/>
      <c r="S31" s="76"/>
      <c r="T31" s="76"/>
      <c r="U31" s="76"/>
      <c r="V31" s="76"/>
      <c r="W31" s="76"/>
      <c r="X31" s="76"/>
      <c r="Y31" s="76"/>
      <c r="Z31" s="76"/>
      <c r="AA31" s="76"/>
      <c r="AB31" s="76"/>
      <c r="AC31" s="76"/>
      <c r="AD31" s="76"/>
    </row>
    <row r="32" spans="1:30" x14ac:dyDescent="0.25">
      <c r="A32" s="2">
        <v>2</v>
      </c>
      <c r="B32" s="2" t="s">
        <v>13</v>
      </c>
      <c r="C32" s="89">
        <v>0.1052656400466513</v>
      </c>
      <c r="D32" s="3">
        <f t="shared" ref="D32:D42" si="6">D$43*C32</f>
        <v>81.265074116014802</v>
      </c>
      <c r="F32" s="2">
        <v>2</v>
      </c>
      <c r="G32" s="2" t="s">
        <v>13</v>
      </c>
      <c r="H32" s="89">
        <v>0.11758912451599951</v>
      </c>
      <c r="I32" s="3">
        <f t="shared" ref="I32:I42" si="7">I$43*H32</f>
        <v>31.749063619319866</v>
      </c>
      <c r="N32" s="78"/>
      <c r="O32" s="76"/>
      <c r="P32" s="76"/>
      <c r="Q32" s="78"/>
      <c r="R32" s="76"/>
      <c r="S32" s="76"/>
      <c r="T32" s="76"/>
      <c r="U32" s="76"/>
      <c r="V32" s="76"/>
      <c r="W32" s="76"/>
      <c r="X32" s="76"/>
      <c r="Y32" s="76"/>
      <c r="Z32" s="76"/>
      <c r="AA32" s="76"/>
      <c r="AB32" s="76"/>
      <c r="AC32" s="76"/>
      <c r="AD32" s="76"/>
    </row>
    <row r="33" spans="1:30" x14ac:dyDescent="0.25">
      <c r="A33" s="2">
        <v>3</v>
      </c>
      <c r="B33" s="2" t="s">
        <v>14</v>
      </c>
      <c r="C33" s="89">
        <v>0.11475293952942582</v>
      </c>
      <c r="D33" s="3">
        <f t="shared" si="6"/>
        <v>88.589269316716738</v>
      </c>
      <c r="F33" s="2">
        <v>3</v>
      </c>
      <c r="G33" s="2" t="s">
        <v>14</v>
      </c>
      <c r="H33" s="89">
        <v>0.13460605021129698</v>
      </c>
      <c r="I33" s="3">
        <f t="shared" si="7"/>
        <v>36.343633557050183</v>
      </c>
      <c r="N33" s="76"/>
      <c r="O33" s="76"/>
      <c r="P33" s="76"/>
      <c r="Q33" s="78"/>
      <c r="R33" s="76"/>
      <c r="S33" s="76"/>
      <c r="T33" s="76"/>
      <c r="U33" s="76"/>
      <c r="V33" s="76"/>
      <c r="W33" s="76"/>
      <c r="X33" s="76"/>
      <c r="Y33" s="76"/>
      <c r="Z33" s="76"/>
      <c r="AA33" s="76"/>
      <c r="AB33" s="76"/>
      <c r="AC33" s="76"/>
      <c r="AD33" s="76"/>
    </row>
    <row r="34" spans="1:30" x14ac:dyDescent="0.25">
      <c r="A34" s="2">
        <v>4</v>
      </c>
      <c r="B34" s="2" t="s">
        <v>15</v>
      </c>
      <c r="C34" s="89">
        <v>0.12100150873507536</v>
      </c>
      <c r="D34" s="3">
        <f t="shared" si="6"/>
        <v>93.413164743478177</v>
      </c>
      <c r="F34" s="2">
        <v>4</v>
      </c>
      <c r="G34" s="2" t="s">
        <v>15</v>
      </c>
      <c r="H34" s="89">
        <v>0.13618725386171873</v>
      </c>
      <c r="I34" s="3">
        <f t="shared" si="7"/>
        <v>36.770558542664055</v>
      </c>
      <c r="N34" s="76"/>
      <c r="O34" s="76"/>
      <c r="P34" s="76"/>
      <c r="Q34" s="76"/>
      <c r="R34" s="76"/>
      <c r="S34" s="76"/>
      <c r="T34" s="76"/>
      <c r="U34" s="76"/>
      <c r="V34" s="76"/>
      <c r="W34" s="76"/>
      <c r="X34" s="76"/>
      <c r="Y34" s="76"/>
      <c r="Z34" s="76"/>
      <c r="AA34" s="76"/>
      <c r="AB34" s="76"/>
      <c r="AC34" s="76"/>
      <c r="AD34" s="76"/>
    </row>
    <row r="35" spans="1:30" x14ac:dyDescent="0.25">
      <c r="A35" s="2">
        <v>5</v>
      </c>
      <c r="B35" s="2" t="s">
        <v>16</v>
      </c>
      <c r="C35" s="89">
        <v>0.10011528350740811</v>
      </c>
      <c r="D35" s="3">
        <f t="shared" si="6"/>
        <v>77.288998867719059</v>
      </c>
      <c r="F35" s="2">
        <v>5</v>
      </c>
      <c r="G35" s="2" t="s">
        <v>16</v>
      </c>
      <c r="H35" s="89">
        <v>0.11639534391941556</v>
      </c>
      <c r="I35" s="3">
        <f t="shared" si="7"/>
        <v>31.4267428582422</v>
      </c>
      <c r="N35" s="76"/>
      <c r="O35" s="76"/>
      <c r="P35" s="76"/>
      <c r="Q35" s="76"/>
      <c r="R35" s="76"/>
      <c r="S35" s="76"/>
      <c r="T35" s="76"/>
      <c r="U35" s="76"/>
      <c r="V35" s="76"/>
      <c r="W35" s="76"/>
      <c r="X35" s="76"/>
      <c r="Y35" s="76"/>
      <c r="Z35" s="76"/>
      <c r="AA35" s="76"/>
      <c r="AB35" s="76"/>
      <c r="AC35" s="76"/>
      <c r="AD35" s="76"/>
    </row>
    <row r="36" spans="1:30" x14ac:dyDescent="0.25">
      <c r="A36" s="2">
        <v>6</v>
      </c>
      <c r="B36" s="2" t="s">
        <v>17</v>
      </c>
      <c r="C36" s="89">
        <v>7.2835136784015E-2</v>
      </c>
      <c r="D36" s="3">
        <f t="shared" si="6"/>
        <v>56.228725597259583</v>
      </c>
      <c r="F36" s="2">
        <v>6</v>
      </c>
      <c r="G36" s="2" t="s">
        <v>17</v>
      </c>
      <c r="H36" s="89">
        <v>7.2763811899029071E-2</v>
      </c>
      <c r="I36" s="3">
        <f t="shared" si="7"/>
        <v>19.64622921273785</v>
      </c>
    </row>
    <row r="37" spans="1:30" x14ac:dyDescent="0.25">
      <c r="A37" s="2">
        <v>7</v>
      </c>
      <c r="B37" s="2" t="s">
        <v>18</v>
      </c>
      <c r="C37" s="89">
        <v>6.8879900196472901E-2</v>
      </c>
      <c r="D37" s="3">
        <f t="shared" si="6"/>
        <v>53.175282951677083</v>
      </c>
      <c r="F37" s="2">
        <v>7</v>
      </c>
      <c r="G37" s="2" t="s">
        <v>18</v>
      </c>
      <c r="H37" s="89">
        <v>6.3051951522590438E-2</v>
      </c>
      <c r="I37" s="3">
        <f t="shared" si="7"/>
        <v>17.024026911099419</v>
      </c>
    </row>
    <row r="38" spans="1:30" x14ac:dyDescent="0.25">
      <c r="A38" s="2">
        <v>8</v>
      </c>
      <c r="B38" s="2" t="s">
        <v>19</v>
      </c>
      <c r="C38" s="89">
        <v>6.1558400294261101E-2</v>
      </c>
      <c r="D38" s="3">
        <f t="shared" si="6"/>
        <v>47.523085027169572</v>
      </c>
      <c r="F38" s="2">
        <v>8</v>
      </c>
      <c r="G38" s="2" t="s">
        <v>19</v>
      </c>
      <c r="H38" s="89">
        <v>4.9936894017425043E-2</v>
      </c>
      <c r="I38" s="3">
        <f t="shared" si="7"/>
        <v>13.482961384704762</v>
      </c>
    </row>
    <row r="39" spans="1:30" x14ac:dyDescent="0.25">
      <c r="A39" s="2">
        <v>9</v>
      </c>
      <c r="B39" s="2" t="s">
        <v>20</v>
      </c>
      <c r="C39" s="89">
        <v>8.7803772697567936E-2</v>
      </c>
      <c r="D39" s="3">
        <f t="shared" si="6"/>
        <v>67.784512522522448</v>
      </c>
      <c r="F39" s="2">
        <v>9</v>
      </c>
      <c r="G39" s="2" t="s">
        <v>20</v>
      </c>
      <c r="H39" s="89">
        <v>7.3287427317678358E-2</v>
      </c>
      <c r="I39" s="3">
        <f t="shared" si="7"/>
        <v>19.787605375773158</v>
      </c>
    </row>
    <row r="40" spans="1:30" x14ac:dyDescent="0.25">
      <c r="A40" s="2">
        <v>10</v>
      </c>
      <c r="B40" s="2" t="s">
        <v>21</v>
      </c>
      <c r="C40" s="89">
        <v>5.6866990969408268E-2</v>
      </c>
      <c r="D40" s="3">
        <f t="shared" si="6"/>
        <v>43.901317028383183</v>
      </c>
      <c r="F40" s="2">
        <v>10</v>
      </c>
      <c r="G40" s="2" t="s">
        <v>21</v>
      </c>
      <c r="H40" s="89">
        <v>4.8466892766788811E-2</v>
      </c>
      <c r="I40" s="3">
        <f t="shared" si="7"/>
        <v>13.086061047032979</v>
      </c>
    </row>
    <row r="41" spans="1:30" x14ac:dyDescent="0.25">
      <c r="A41" s="2">
        <v>11</v>
      </c>
      <c r="B41" s="2" t="s">
        <v>22</v>
      </c>
      <c r="C41" s="89">
        <v>6.0735518933267583E-2</v>
      </c>
      <c r="D41" s="3">
        <f t="shared" si="6"/>
        <v>46.887820616482571</v>
      </c>
      <c r="F41" s="2">
        <v>11</v>
      </c>
      <c r="G41" s="2" t="s">
        <v>22</v>
      </c>
      <c r="H41" s="89">
        <v>5.081664732257607E-2</v>
      </c>
      <c r="I41" s="3">
        <f t="shared" si="7"/>
        <v>13.720494777095539</v>
      </c>
    </row>
    <row r="42" spans="1:30" x14ac:dyDescent="0.25">
      <c r="A42" s="2">
        <v>12</v>
      </c>
      <c r="B42" s="2" t="s">
        <v>23</v>
      </c>
      <c r="C42" s="89">
        <v>7.4251555001676836E-2</v>
      </c>
      <c r="D42" s="3">
        <f t="shared" si="6"/>
        <v>57.322200461294514</v>
      </c>
      <c r="F42" s="2">
        <v>12</v>
      </c>
      <c r="G42" s="2" t="s">
        <v>23</v>
      </c>
      <c r="H42" s="89">
        <v>6.8264401839232727E-2</v>
      </c>
      <c r="I42" s="3">
        <f t="shared" si="7"/>
        <v>18.431388496592838</v>
      </c>
    </row>
    <row r="43" spans="1:30" x14ac:dyDescent="0.25">
      <c r="A43" s="106" t="s">
        <v>24</v>
      </c>
      <c r="B43" s="106"/>
      <c r="C43" s="58">
        <f>SUM(C31:C42)</f>
        <v>1.0000000000000002</v>
      </c>
      <c r="D43" s="59">
        <v>772</v>
      </c>
      <c r="F43" s="106" t="s">
        <v>24</v>
      </c>
      <c r="G43" s="106"/>
      <c r="H43" s="58">
        <f>SUM(H31:H42)</f>
        <v>1</v>
      </c>
      <c r="I43" s="59">
        <v>270</v>
      </c>
    </row>
    <row r="45" spans="1:30" ht="60.75" customHeight="1" x14ac:dyDescent="0.25">
      <c r="A45" s="107" t="s">
        <v>30</v>
      </c>
      <c r="B45" s="108"/>
      <c r="C45" s="1" t="s">
        <v>152</v>
      </c>
      <c r="D45" s="1" t="s">
        <v>156</v>
      </c>
      <c r="E45" s="1" t="s">
        <v>157</v>
      </c>
      <c r="F45" s="1" t="s">
        <v>158</v>
      </c>
      <c r="G45" s="1" t="s">
        <v>33</v>
      </c>
    </row>
    <row r="46" spans="1:30" x14ac:dyDescent="0.25">
      <c r="A46" s="2">
        <v>1</v>
      </c>
      <c r="B46" s="2" t="s">
        <v>32</v>
      </c>
      <c r="C46" s="3">
        <v>74.035237240576976</v>
      </c>
      <c r="D46" s="3">
        <v>143.74590200968029</v>
      </c>
      <c r="E46" s="3">
        <v>58.620548751282371</v>
      </c>
      <c r="F46" s="3">
        <v>18.531234217687153</v>
      </c>
      <c r="G46" s="4">
        <f>SUM(C46:F46)</f>
        <v>294.93292221922678</v>
      </c>
    </row>
    <row r="47" spans="1:30" x14ac:dyDescent="0.25">
      <c r="A47" s="2">
        <v>2</v>
      </c>
      <c r="B47" s="2" t="s">
        <v>13</v>
      </c>
      <c r="C47" s="3">
        <v>87.016007746159133</v>
      </c>
      <c r="D47" s="3">
        <v>161.52838540907274</v>
      </c>
      <c r="E47" s="3">
        <v>81.265074116014802</v>
      </c>
      <c r="F47" s="3">
        <v>31.749063619319866</v>
      </c>
      <c r="G47" s="4">
        <f t="shared" ref="G47:G57" si="8">SUM(C47:F47)</f>
        <v>361.5585308905666</v>
      </c>
    </row>
    <row r="48" spans="1:30" x14ac:dyDescent="0.25">
      <c r="A48" s="2">
        <v>3</v>
      </c>
      <c r="B48" s="2" t="s">
        <v>14</v>
      </c>
      <c r="C48" s="3">
        <v>90.846449888184523</v>
      </c>
      <c r="D48" s="3">
        <v>156.27626025815587</v>
      </c>
      <c r="E48" s="3">
        <v>88.589269316716738</v>
      </c>
      <c r="F48" s="3">
        <v>36.343633557050183</v>
      </c>
      <c r="G48" s="4">
        <f t="shared" si="8"/>
        <v>372.05561302010733</v>
      </c>
    </row>
    <row r="49" spans="1:7" x14ac:dyDescent="0.25">
      <c r="A49" s="2">
        <v>4</v>
      </c>
      <c r="B49" s="2" t="s">
        <v>15</v>
      </c>
      <c r="C49" s="3">
        <v>92.607427521929139</v>
      </c>
      <c r="D49" s="3">
        <v>152.79909255651211</v>
      </c>
      <c r="E49" s="3">
        <v>93.413164743478177</v>
      </c>
      <c r="F49" s="3">
        <v>36.770558542664055</v>
      </c>
      <c r="G49" s="4">
        <f t="shared" si="8"/>
        <v>375.59024336458344</v>
      </c>
    </row>
    <row r="50" spans="1:7" x14ac:dyDescent="0.25">
      <c r="A50" s="2">
        <v>5</v>
      </c>
      <c r="B50" s="2" t="s">
        <v>16</v>
      </c>
      <c r="C50" s="3">
        <v>84.785137496031425</v>
      </c>
      <c r="D50" s="3">
        <v>145.46073771339172</v>
      </c>
      <c r="E50" s="3">
        <v>77.288998867719059</v>
      </c>
      <c r="F50" s="3">
        <v>31.4267428582422</v>
      </c>
      <c r="G50" s="4">
        <f t="shared" si="8"/>
        <v>338.96161693538443</v>
      </c>
    </row>
    <row r="51" spans="1:7" x14ac:dyDescent="0.25">
      <c r="A51" s="2">
        <v>6</v>
      </c>
      <c r="B51" s="2" t="s">
        <v>17</v>
      </c>
      <c r="C51" s="3">
        <v>77.321153938615609</v>
      </c>
      <c r="D51" s="3">
        <v>139.10961473375596</v>
      </c>
      <c r="E51" s="3">
        <v>56.228725597259583</v>
      </c>
      <c r="F51" s="3">
        <v>19.64622921273785</v>
      </c>
      <c r="G51" s="4">
        <f t="shared" si="8"/>
        <v>292.30572348236905</v>
      </c>
    </row>
    <row r="52" spans="1:7" x14ac:dyDescent="0.25">
      <c r="A52" s="2">
        <v>7</v>
      </c>
      <c r="B52" s="2" t="s">
        <v>18</v>
      </c>
      <c r="C52" s="3">
        <v>81.261825367073612</v>
      </c>
      <c r="D52" s="3">
        <v>162.84347494380913</v>
      </c>
      <c r="E52" s="3">
        <v>53.175282951677083</v>
      </c>
      <c r="F52" s="3">
        <v>17.024026911099419</v>
      </c>
      <c r="G52" s="4">
        <f t="shared" si="8"/>
        <v>314.30461017365928</v>
      </c>
    </row>
    <row r="53" spans="1:7" x14ac:dyDescent="0.25">
      <c r="A53" s="2">
        <v>8</v>
      </c>
      <c r="B53" s="2" t="s">
        <v>19</v>
      </c>
      <c r="C53" s="3">
        <v>77.859410508490441</v>
      </c>
      <c r="D53" s="3">
        <v>146.1487145133618</v>
      </c>
      <c r="E53" s="3">
        <v>47.523085027169572</v>
      </c>
      <c r="F53" s="3">
        <v>13.482961384704762</v>
      </c>
      <c r="G53" s="4">
        <f t="shared" si="8"/>
        <v>285.01417143372657</v>
      </c>
    </row>
    <row r="54" spans="1:7" x14ac:dyDescent="0.25">
      <c r="A54" s="2">
        <v>9</v>
      </c>
      <c r="B54" s="2" t="s">
        <v>20</v>
      </c>
      <c r="C54" s="3">
        <v>126.75538537431507</v>
      </c>
      <c r="D54" s="3">
        <v>224.85965019144231</v>
      </c>
      <c r="E54" s="3">
        <v>67.784512522522448</v>
      </c>
      <c r="F54" s="3">
        <v>19.787605375773158</v>
      </c>
      <c r="G54" s="4">
        <f t="shared" si="8"/>
        <v>439.18715346405298</v>
      </c>
    </row>
    <row r="55" spans="1:7" x14ac:dyDescent="0.25">
      <c r="A55" s="2">
        <v>10</v>
      </c>
      <c r="B55" s="2" t="s">
        <v>21</v>
      </c>
      <c r="C55" s="3">
        <v>66.612171739202992</v>
      </c>
      <c r="D55" s="3">
        <v>117.37786037514701</v>
      </c>
      <c r="E55" s="3">
        <v>43.901317028383183</v>
      </c>
      <c r="F55" s="3">
        <v>13.086061047032979</v>
      </c>
      <c r="G55" s="4">
        <f t="shared" si="8"/>
        <v>240.97741018976618</v>
      </c>
    </row>
    <row r="56" spans="1:7" x14ac:dyDescent="0.25">
      <c r="A56" s="2">
        <v>11</v>
      </c>
      <c r="B56" s="2" t="s">
        <v>22</v>
      </c>
      <c r="C56" s="3">
        <v>68.068097819294309</v>
      </c>
      <c r="D56" s="3">
        <v>126.94243041680372</v>
      </c>
      <c r="E56" s="3">
        <v>46.887820616482571</v>
      </c>
      <c r="F56" s="3">
        <v>13.720494777095539</v>
      </c>
      <c r="G56" s="4">
        <f t="shared" si="8"/>
        <v>255.61884362967612</v>
      </c>
    </row>
    <row r="57" spans="1:7" x14ac:dyDescent="0.25">
      <c r="A57" s="2">
        <v>12</v>
      </c>
      <c r="B57" s="2" t="s">
        <v>23</v>
      </c>
      <c r="C57" s="3">
        <v>76.83169536012683</v>
      </c>
      <c r="D57" s="3">
        <v>136.90787687886723</v>
      </c>
      <c r="E57" s="3">
        <v>57.322200461294514</v>
      </c>
      <c r="F57" s="3">
        <v>18.431388496592838</v>
      </c>
      <c r="G57" s="4">
        <f t="shared" si="8"/>
        <v>289.49316119688143</v>
      </c>
    </row>
    <row r="58" spans="1:7" x14ac:dyDescent="0.25">
      <c r="A58" s="106" t="s">
        <v>24</v>
      </c>
      <c r="B58" s="106"/>
      <c r="C58" s="59">
        <f>SUM(C46:C57)</f>
        <v>1004</v>
      </c>
      <c r="D58" s="59">
        <f t="shared" ref="D58:F58" si="9">SUM(D46:D57)</f>
        <v>1814</v>
      </c>
      <c r="E58" s="59">
        <f t="shared" si="9"/>
        <v>772.00000000000034</v>
      </c>
      <c r="F58" s="59">
        <f t="shared" si="9"/>
        <v>269.99999999999994</v>
      </c>
      <c r="G58" s="59">
        <v>3860</v>
      </c>
    </row>
  </sheetData>
  <mergeCells count="15">
    <mergeCell ref="F15:G15"/>
    <mergeCell ref="F28:G28"/>
    <mergeCell ref="F30:G30"/>
    <mergeCell ref="F43:G43"/>
    <mergeCell ref="A45:B45"/>
    <mergeCell ref="A58:B58"/>
    <mergeCell ref="A15:B15"/>
    <mergeCell ref="A28:B28"/>
    <mergeCell ref="A30:B30"/>
    <mergeCell ref="A43:B43"/>
    <mergeCell ref="A1:B1"/>
    <mergeCell ref="A2:A4"/>
    <mergeCell ref="A5:A7"/>
    <mergeCell ref="A8:A10"/>
    <mergeCell ref="A11:A13"/>
  </mergeCells>
  <phoneticPr fontId="15" type="noConversion"/>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1E497-A488-40B3-B71B-491384180181}">
  <dimension ref="A1:P57"/>
  <sheetViews>
    <sheetView zoomScale="60" zoomScaleNormal="60" workbookViewId="0">
      <selection activeCell="O57" sqref="O57"/>
    </sheetView>
  </sheetViews>
  <sheetFormatPr defaultRowHeight="15" x14ac:dyDescent="0.25"/>
  <cols>
    <col min="1" max="1" width="21.140625" customWidth="1"/>
    <col min="2" max="2" width="43.140625" bestFit="1" customWidth="1"/>
    <col min="3" max="14" width="17.7109375" customWidth="1"/>
    <col min="15" max="15" width="16.5703125" style="46" customWidth="1"/>
    <col min="16" max="16" width="16.5703125" bestFit="1" customWidth="1"/>
  </cols>
  <sheetData>
    <row r="1" spans="1:16" x14ac:dyDescent="0.25">
      <c r="A1" s="114" t="s">
        <v>34</v>
      </c>
      <c r="B1" s="109" t="s">
        <v>35</v>
      </c>
      <c r="C1" s="44">
        <v>43922</v>
      </c>
      <c r="D1" s="44">
        <v>43952</v>
      </c>
      <c r="E1" s="44">
        <v>43983</v>
      </c>
      <c r="F1" s="44">
        <v>44013</v>
      </c>
      <c r="G1" s="44">
        <v>44044</v>
      </c>
      <c r="H1" s="44">
        <v>44075</v>
      </c>
      <c r="I1" s="44">
        <v>44105</v>
      </c>
      <c r="J1" s="44">
        <v>44136</v>
      </c>
      <c r="K1" s="44">
        <v>44166</v>
      </c>
      <c r="L1" s="44">
        <v>44197</v>
      </c>
      <c r="M1" s="44">
        <v>44228</v>
      </c>
      <c r="N1" s="44">
        <v>44256</v>
      </c>
      <c r="O1" s="44" t="s">
        <v>150</v>
      </c>
    </row>
    <row r="2" spans="1:16" x14ac:dyDescent="0.25">
      <c r="A2" s="115"/>
      <c r="B2" s="110"/>
      <c r="C2" s="45" t="s">
        <v>36</v>
      </c>
      <c r="D2" s="45" t="s">
        <v>36</v>
      </c>
      <c r="E2" s="45" t="s">
        <v>36</v>
      </c>
      <c r="F2" s="45" t="s">
        <v>36</v>
      </c>
      <c r="G2" s="45" t="s">
        <v>36</v>
      </c>
      <c r="H2" s="45" t="s">
        <v>36</v>
      </c>
      <c r="I2" s="45" t="s">
        <v>36</v>
      </c>
      <c r="J2" s="45" t="s">
        <v>36</v>
      </c>
      <c r="K2" s="45" t="s">
        <v>36</v>
      </c>
      <c r="L2" s="45" t="s">
        <v>36</v>
      </c>
      <c r="M2" s="45" t="s">
        <v>36</v>
      </c>
      <c r="N2" s="45" t="s">
        <v>36</v>
      </c>
      <c r="O2" s="45" t="s">
        <v>36</v>
      </c>
    </row>
    <row r="3" spans="1:16" x14ac:dyDescent="0.25">
      <c r="A3" s="111" t="s">
        <v>0</v>
      </c>
      <c r="B3" s="10" t="s">
        <v>51</v>
      </c>
      <c r="C3" s="11">
        <v>200549.55</v>
      </c>
      <c r="D3" s="11">
        <v>216256.83</v>
      </c>
      <c r="E3" s="11">
        <v>218613.19</v>
      </c>
      <c r="F3" s="11">
        <v>217972.05</v>
      </c>
      <c r="G3" s="11">
        <v>216549.05</v>
      </c>
      <c r="H3" s="11">
        <v>224474.31</v>
      </c>
      <c r="I3" s="11">
        <v>259688.09</v>
      </c>
      <c r="J3" s="11">
        <v>241377.6</v>
      </c>
      <c r="K3" s="11">
        <v>339955.55</v>
      </c>
      <c r="L3" s="11">
        <v>188202.89</v>
      </c>
      <c r="M3" s="11">
        <v>192479.62</v>
      </c>
      <c r="N3" s="11">
        <v>199824.37</v>
      </c>
      <c r="O3" s="47">
        <f>SUM(C3:N3)</f>
        <v>2715943.1000000006</v>
      </c>
      <c r="P3" s="73"/>
    </row>
    <row r="4" spans="1:16" x14ac:dyDescent="0.25">
      <c r="A4" s="112"/>
      <c r="B4" s="10" t="s">
        <v>53</v>
      </c>
      <c r="C4" s="11">
        <v>112774.99</v>
      </c>
      <c r="D4" s="11">
        <v>163384.65</v>
      </c>
      <c r="E4" s="11">
        <v>218897.84</v>
      </c>
      <c r="F4" s="11">
        <v>157819.75</v>
      </c>
      <c r="G4" s="11">
        <v>165536.35</v>
      </c>
      <c r="H4" s="11">
        <v>104517.8</v>
      </c>
      <c r="I4" s="11">
        <v>170332.23</v>
      </c>
      <c r="J4" s="11">
        <v>172840.86</v>
      </c>
      <c r="K4" s="11">
        <v>345069.27</v>
      </c>
      <c r="L4" s="11">
        <v>146198.85999999999</v>
      </c>
      <c r="M4" s="11">
        <v>150339.07</v>
      </c>
      <c r="N4" s="11">
        <v>159099.85999999999</v>
      </c>
      <c r="O4" s="47">
        <f t="shared" ref="O4:O56" si="0">SUM(C4:N4)</f>
        <v>2066811.5300000003</v>
      </c>
      <c r="P4" s="73"/>
    </row>
    <row r="5" spans="1:16" x14ac:dyDescent="0.25">
      <c r="A5" s="112"/>
      <c r="B5" s="10" t="s">
        <v>43</v>
      </c>
      <c r="C5" s="11">
        <v>765319.74</v>
      </c>
      <c r="D5" s="11">
        <v>963325.16</v>
      </c>
      <c r="E5" s="11">
        <v>1060892.19</v>
      </c>
      <c r="F5" s="11">
        <v>1110718.6000000001</v>
      </c>
      <c r="G5" s="11">
        <v>946346.7</v>
      </c>
      <c r="H5" s="11">
        <v>702001.28</v>
      </c>
      <c r="I5" s="11">
        <v>721770.96</v>
      </c>
      <c r="J5" s="11">
        <v>685424.64000000001</v>
      </c>
      <c r="K5" s="11">
        <v>1066055.6000000001</v>
      </c>
      <c r="L5" s="11">
        <v>592493.63</v>
      </c>
      <c r="M5" s="11">
        <v>631686.78</v>
      </c>
      <c r="N5" s="11">
        <v>745590.94</v>
      </c>
      <c r="O5" s="47">
        <f t="shared" si="0"/>
        <v>9991626.2199999988</v>
      </c>
      <c r="P5" s="73"/>
    </row>
    <row r="6" spans="1:16" x14ac:dyDescent="0.25">
      <c r="A6" s="112"/>
      <c r="B6" s="10" t="s">
        <v>40</v>
      </c>
      <c r="C6" s="11">
        <v>1803807.31</v>
      </c>
      <c r="D6" s="11">
        <v>2069175.22</v>
      </c>
      <c r="E6" s="11">
        <v>2203001.75</v>
      </c>
      <c r="F6" s="11">
        <v>2345139.73</v>
      </c>
      <c r="G6" s="11">
        <v>2003806.54</v>
      </c>
      <c r="H6" s="11">
        <v>1857717.48</v>
      </c>
      <c r="I6" s="11">
        <v>2048785.91</v>
      </c>
      <c r="J6" s="11">
        <v>2291125.87</v>
      </c>
      <c r="K6" s="11">
        <v>5317668.42</v>
      </c>
      <c r="L6" s="11">
        <v>1636386.7</v>
      </c>
      <c r="M6" s="11">
        <v>1654862.12</v>
      </c>
      <c r="N6" s="11">
        <v>1834554.49</v>
      </c>
      <c r="O6" s="47">
        <f t="shared" si="0"/>
        <v>27066031.540000003</v>
      </c>
      <c r="P6" s="73"/>
    </row>
    <row r="7" spans="1:16" x14ac:dyDescent="0.25">
      <c r="A7" s="112"/>
      <c r="B7" s="10" t="s">
        <v>50</v>
      </c>
      <c r="C7" s="11">
        <v>200497.21</v>
      </c>
      <c r="D7" s="11">
        <v>235927.69</v>
      </c>
      <c r="E7" s="11">
        <v>245182.51</v>
      </c>
      <c r="F7" s="11">
        <v>237308.13</v>
      </c>
      <c r="G7" s="11">
        <v>236022.52</v>
      </c>
      <c r="H7" s="11">
        <v>233332.61</v>
      </c>
      <c r="I7" s="11">
        <v>258117.62</v>
      </c>
      <c r="J7" s="11">
        <v>257662.86</v>
      </c>
      <c r="K7" s="11">
        <v>396160.78</v>
      </c>
      <c r="L7" s="11">
        <v>195687.34</v>
      </c>
      <c r="M7" s="11">
        <v>197351.6</v>
      </c>
      <c r="N7" s="11">
        <v>214613.04</v>
      </c>
      <c r="O7" s="47">
        <f t="shared" si="0"/>
        <v>2907863.9099999997</v>
      </c>
      <c r="P7" s="73"/>
    </row>
    <row r="8" spans="1:16" x14ac:dyDescent="0.25">
      <c r="A8" s="112"/>
      <c r="B8" s="10" t="s">
        <v>42</v>
      </c>
      <c r="C8" s="11">
        <v>687969.69</v>
      </c>
      <c r="D8" s="11">
        <v>794353.06</v>
      </c>
      <c r="E8" s="11">
        <v>819963.48</v>
      </c>
      <c r="F8" s="11">
        <v>810599.85</v>
      </c>
      <c r="G8" s="11">
        <v>743765.8</v>
      </c>
      <c r="H8" s="11">
        <v>710602.23</v>
      </c>
      <c r="I8" s="11">
        <v>802193.65</v>
      </c>
      <c r="J8" s="11">
        <v>767023.19</v>
      </c>
      <c r="K8" s="11">
        <v>1177578.33</v>
      </c>
      <c r="L8" s="11">
        <v>598684.6</v>
      </c>
      <c r="M8" s="11">
        <v>632855.72</v>
      </c>
      <c r="N8" s="11">
        <v>693983.29</v>
      </c>
      <c r="O8" s="47">
        <f t="shared" si="0"/>
        <v>9239572.8900000006</v>
      </c>
      <c r="P8" s="73"/>
    </row>
    <row r="9" spans="1:16" x14ac:dyDescent="0.25">
      <c r="A9" s="112"/>
      <c r="B9" s="10" t="s">
        <v>44</v>
      </c>
      <c r="C9" s="11">
        <v>572588.17000000004</v>
      </c>
      <c r="D9" s="11">
        <v>677513.32</v>
      </c>
      <c r="E9" s="11">
        <v>727466.33</v>
      </c>
      <c r="F9" s="11">
        <v>776565.08</v>
      </c>
      <c r="G9" s="11">
        <v>681969.93</v>
      </c>
      <c r="H9" s="11">
        <v>587487.04</v>
      </c>
      <c r="I9" s="11">
        <v>605497.05000000005</v>
      </c>
      <c r="J9" s="11">
        <v>576732.84</v>
      </c>
      <c r="K9" s="11">
        <v>778836.54</v>
      </c>
      <c r="L9" s="11">
        <v>487756.04</v>
      </c>
      <c r="M9" s="11">
        <v>484411.35</v>
      </c>
      <c r="N9" s="11">
        <v>536072.31999999995</v>
      </c>
      <c r="O9" s="47">
        <f t="shared" si="0"/>
        <v>7492896.0099999998</v>
      </c>
      <c r="P9" s="73"/>
    </row>
    <row r="10" spans="1:16" x14ac:dyDescent="0.25">
      <c r="A10" s="112"/>
      <c r="B10" s="10" t="s">
        <v>41</v>
      </c>
      <c r="C10" s="11">
        <v>1179980.92</v>
      </c>
      <c r="D10" s="11">
        <v>1348326.54</v>
      </c>
      <c r="E10" s="11">
        <v>1348953.93</v>
      </c>
      <c r="F10" s="11">
        <v>1366882.28</v>
      </c>
      <c r="G10" s="11">
        <v>1204121.77</v>
      </c>
      <c r="H10" s="11">
        <v>1076034.8999999999</v>
      </c>
      <c r="I10" s="11">
        <v>1226071.07</v>
      </c>
      <c r="J10" s="11">
        <v>1325894.78</v>
      </c>
      <c r="K10" s="11">
        <v>2369007.9300000002</v>
      </c>
      <c r="L10" s="11">
        <v>1031224.26</v>
      </c>
      <c r="M10" s="11">
        <v>1043337.83</v>
      </c>
      <c r="N10" s="11">
        <v>1153010.01</v>
      </c>
      <c r="O10" s="47">
        <f t="shared" si="0"/>
        <v>15672846.219999999</v>
      </c>
      <c r="P10" s="73"/>
    </row>
    <row r="11" spans="1:16" x14ac:dyDescent="0.25">
      <c r="A11" s="112"/>
      <c r="B11" s="10" t="s">
        <v>46</v>
      </c>
      <c r="C11" s="11">
        <v>463460.36</v>
      </c>
      <c r="D11" s="11">
        <v>499256.75</v>
      </c>
      <c r="E11" s="11">
        <v>523226.22</v>
      </c>
      <c r="F11" s="11">
        <v>505298.26</v>
      </c>
      <c r="G11" s="11">
        <v>514014.33</v>
      </c>
      <c r="H11" s="11">
        <v>544001.76</v>
      </c>
      <c r="I11" s="11">
        <v>583504.73</v>
      </c>
      <c r="J11" s="11">
        <v>542646.26</v>
      </c>
      <c r="K11" s="11">
        <v>888051.97</v>
      </c>
      <c r="L11" s="11">
        <v>500115.41</v>
      </c>
      <c r="M11" s="11">
        <v>484361.76</v>
      </c>
      <c r="N11" s="11">
        <v>499784.37</v>
      </c>
      <c r="O11" s="47">
        <f t="shared" si="0"/>
        <v>6547722.1799999997</v>
      </c>
      <c r="P11" s="73"/>
    </row>
    <row r="12" spans="1:16" x14ac:dyDescent="0.25">
      <c r="A12" s="112"/>
      <c r="B12" s="10" t="s">
        <v>37</v>
      </c>
      <c r="C12" s="11">
        <v>3940544.36</v>
      </c>
      <c r="D12" s="11">
        <v>4556753.9000000004</v>
      </c>
      <c r="E12" s="11">
        <v>4750286.54</v>
      </c>
      <c r="F12" s="11">
        <v>4776651.17</v>
      </c>
      <c r="G12" s="11">
        <v>4470447.25</v>
      </c>
      <c r="H12" s="11">
        <v>4425535.99</v>
      </c>
      <c r="I12" s="11">
        <v>4633242</v>
      </c>
      <c r="J12" s="11">
        <v>4189342.1</v>
      </c>
      <c r="K12" s="11">
        <v>6062193.2300000004</v>
      </c>
      <c r="L12" s="11">
        <v>3739189.69</v>
      </c>
      <c r="M12" s="11">
        <v>3820009.31</v>
      </c>
      <c r="N12" s="11">
        <v>4241770.7</v>
      </c>
      <c r="O12" s="47">
        <f t="shared" si="0"/>
        <v>53605966.24000001</v>
      </c>
      <c r="P12" s="73"/>
    </row>
    <row r="13" spans="1:16" x14ac:dyDescent="0.25">
      <c r="A13" s="112"/>
      <c r="B13" s="10" t="s">
        <v>52</v>
      </c>
      <c r="C13" s="11">
        <v>251112.86</v>
      </c>
      <c r="D13" s="11">
        <v>277135.43</v>
      </c>
      <c r="E13" s="11">
        <v>267159.44</v>
      </c>
      <c r="F13" s="11">
        <v>269488.52</v>
      </c>
      <c r="G13" s="11">
        <v>267906.32</v>
      </c>
      <c r="H13" s="11">
        <v>275034.73</v>
      </c>
      <c r="I13" s="11">
        <v>304285.84999999998</v>
      </c>
      <c r="J13" s="11">
        <v>316352.65999999997</v>
      </c>
      <c r="K13" s="11">
        <v>479637.54</v>
      </c>
      <c r="L13" s="11">
        <v>282873.13</v>
      </c>
      <c r="M13" s="11">
        <v>261877.09</v>
      </c>
      <c r="N13" s="11">
        <v>405441.4</v>
      </c>
      <c r="O13" s="47">
        <f t="shared" si="0"/>
        <v>3658304.9699999997</v>
      </c>
      <c r="P13" s="73"/>
    </row>
    <row r="14" spans="1:16" x14ac:dyDescent="0.25">
      <c r="A14" s="112"/>
      <c r="B14" s="10" t="s">
        <v>47</v>
      </c>
      <c r="C14" s="11">
        <v>396784.08</v>
      </c>
      <c r="D14" s="11">
        <v>432439.81</v>
      </c>
      <c r="E14" s="11">
        <v>446658.26</v>
      </c>
      <c r="F14" s="11">
        <v>416522.73</v>
      </c>
      <c r="G14" s="11">
        <v>423455.95</v>
      </c>
      <c r="H14" s="11">
        <v>432827.5</v>
      </c>
      <c r="I14" s="11">
        <v>460916.53</v>
      </c>
      <c r="J14" s="11">
        <v>446583.8</v>
      </c>
      <c r="K14" s="11">
        <v>665572.79</v>
      </c>
      <c r="L14" s="11">
        <v>414392.86</v>
      </c>
      <c r="M14" s="11">
        <v>429330.51</v>
      </c>
      <c r="N14" s="11">
        <v>418203.1</v>
      </c>
      <c r="O14" s="47">
        <f t="shared" si="0"/>
        <v>5383687.9199999999</v>
      </c>
      <c r="P14" s="73"/>
    </row>
    <row r="15" spans="1:16" x14ac:dyDescent="0.25">
      <c r="A15" s="112"/>
      <c r="B15" s="10" t="s">
        <v>45</v>
      </c>
      <c r="C15" s="11">
        <v>422242.31</v>
      </c>
      <c r="D15" s="11">
        <v>480966.81</v>
      </c>
      <c r="E15" s="11">
        <v>610733</v>
      </c>
      <c r="F15" s="11">
        <v>480326.52</v>
      </c>
      <c r="G15" s="11">
        <v>472844.47</v>
      </c>
      <c r="H15" s="11">
        <v>517469.29</v>
      </c>
      <c r="I15" s="11">
        <v>577057.31000000006</v>
      </c>
      <c r="J15" s="11">
        <v>609446.47</v>
      </c>
      <c r="K15" s="11">
        <v>1308496.97</v>
      </c>
      <c r="L15" s="11">
        <v>455914.55</v>
      </c>
      <c r="M15" s="11">
        <v>527338.65</v>
      </c>
      <c r="N15" s="11">
        <v>544204.96</v>
      </c>
      <c r="O15" s="47">
        <f t="shared" si="0"/>
        <v>7007041.3100000005</v>
      </c>
      <c r="P15" s="73"/>
    </row>
    <row r="16" spans="1:16" x14ac:dyDescent="0.25">
      <c r="A16" s="112"/>
      <c r="B16" s="10" t="s">
        <v>55</v>
      </c>
      <c r="C16" s="11">
        <v>24891.73</v>
      </c>
      <c r="D16" s="11">
        <v>29276.47</v>
      </c>
      <c r="E16" s="11">
        <v>29811.59</v>
      </c>
      <c r="F16" s="11">
        <v>33055.440000000002</v>
      </c>
      <c r="G16" s="11">
        <v>31774.05</v>
      </c>
      <c r="H16" s="11">
        <v>30918.32</v>
      </c>
      <c r="I16" s="11">
        <v>28226.28</v>
      </c>
      <c r="J16" s="11">
        <v>26248.080000000002</v>
      </c>
      <c r="K16" s="11">
        <v>63174.12</v>
      </c>
      <c r="L16" s="11">
        <v>18206.57</v>
      </c>
      <c r="M16" s="11">
        <v>25926.52</v>
      </c>
      <c r="N16" s="11">
        <v>28913.16</v>
      </c>
      <c r="O16" s="47">
        <f t="shared" si="0"/>
        <v>370422.33</v>
      </c>
      <c r="P16" s="73"/>
    </row>
    <row r="17" spans="1:16" x14ac:dyDescent="0.25">
      <c r="A17" s="112"/>
      <c r="B17" s="10" t="s">
        <v>49</v>
      </c>
      <c r="C17" s="11">
        <v>360147.46</v>
      </c>
      <c r="D17" s="11">
        <v>559711.21</v>
      </c>
      <c r="E17" s="11">
        <v>620377.03</v>
      </c>
      <c r="F17" s="11">
        <v>739045.57</v>
      </c>
      <c r="G17" s="11">
        <v>623884.27</v>
      </c>
      <c r="H17" s="11">
        <v>441431.79</v>
      </c>
      <c r="I17" s="11">
        <v>411890.8</v>
      </c>
      <c r="J17" s="11">
        <v>336344.17</v>
      </c>
      <c r="K17" s="11">
        <v>589571.59</v>
      </c>
      <c r="L17" s="11">
        <v>304785.57</v>
      </c>
      <c r="M17" s="11">
        <v>347392.04</v>
      </c>
      <c r="N17" s="11">
        <v>442249.52</v>
      </c>
      <c r="O17" s="47">
        <f t="shared" si="0"/>
        <v>5776831.0199999996</v>
      </c>
      <c r="P17" s="73"/>
    </row>
    <row r="18" spans="1:16" x14ac:dyDescent="0.25">
      <c r="A18" s="112"/>
      <c r="B18" s="10" t="s">
        <v>38</v>
      </c>
      <c r="C18" s="11">
        <v>3676362.11</v>
      </c>
      <c r="D18" s="11">
        <v>4082107.56</v>
      </c>
      <c r="E18" s="11">
        <v>4126798.6</v>
      </c>
      <c r="F18" s="11">
        <v>4367225.25</v>
      </c>
      <c r="G18" s="11">
        <v>3985788.09</v>
      </c>
      <c r="H18" s="11">
        <v>3565741.2</v>
      </c>
      <c r="I18" s="11">
        <v>3662708.07</v>
      </c>
      <c r="J18" s="11">
        <v>3393937.9</v>
      </c>
      <c r="K18" s="11">
        <v>4533376.91</v>
      </c>
      <c r="L18" s="11">
        <v>3138152.19</v>
      </c>
      <c r="M18" s="11">
        <v>3108746.88</v>
      </c>
      <c r="N18" s="11">
        <v>3566270.88</v>
      </c>
      <c r="O18" s="47">
        <f t="shared" si="0"/>
        <v>45207215.640000001</v>
      </c>
      <c r="P18" s="73"/>
    </row>
    <row r="19" spans="1:16" x14ac:dyDescent="0.25">
      <c r="A19" s="112"/>
      <c r="B19" s="10" t="s">
        <v>48</v>
      </c>
      <c r="C19" s="11">
        <v>887405.1</v>
      </c>
      <c r="D19" s="11">
        <v>1198224.79</v>
      </c>
      <c r="E19" s="11">
        <v>1187142.8500000001</v>
      </c>
      <c r="F19" s="11">
        <v>1067363.28</v>
      </c>
      <c r="G19" s="11">
        <v>1016937.02</v>
      </c>
      <c r="H19" s="11">
        <v>664071.56999999995</v>
      </c>
      <c r="I19" s="11">
        <v>548002.25</v>
      </c>
      <c r="J19" s="11">
        <v>444255.51</v>
      </c>
      <c r="K19" s="11">
        <v>805576.81</v>
      </c>
      <c r="L19" s="11">
        <v>408266.09</v>
      </c>
      <c r="M19" s="11">
        <v>482622.5</v>
      </c>
      <c r="N19" s="11">
        <v>575435.74</v>
      </c>
      <c r="O19" s="47">
        <f t="shared" si="0"/>
        <v>9285303.5100000016</v>
      </c>
      <c r="P19" s="73"/>
    </row>
    <row r="20" spans="1:16" x14ac:dyDescent="0.25">
      <c r="A20" s="112"/>
      <c r="B20" s="10" t="s">
        <v>54</v>
      </c>
      <c r="C20" s="11">
        <v>30011.31</v>
      </c>
      <c r="D20" s="11">
        <v>39365.75</v>
      </c>
      <c r="E20" s="11">
        <v>37712.42</v>
      </c>
      <c r="F20" s="11">
        <v>41739.279999999999</v>
      </c>
      <c r="G20" s="11">
        <v>37986.07</v>
      </c>
      <c r="H20" s="11">
        <v>31238.79</v>
      </c>
      <c r="I20" s="11">
        <v>38940.85</v>
      </c>
      <c r="J20" s="11">
        <v>35433.269999999997</v>
      </c>
      <c r="K20" s="11">
        <v>67747.95</v>
      </c>
      <c r="L20" s="11">
        <v>28127.37</v>
      </c>
      <c r="M20" s="11">
        <v>33193.35</v>
      </c>
      <c r="N20" s="11">
        <v>65394.93</v>
      </c>
      <c r="O20" s="47">
        <f t="shared" si="0"/>
        <v>486891.34</v>
      </c>
      <c r="P20" s="73"/>
    </row>
    <row r="21" spans="1:16" x14ac:dyDescent="0.25">
      <c r="A21" s="112"/>
      <c r="B21" s="10" t="s">
        <v>39</v>
      </c>
      <c r="C21" s="11">
        <v>1285834.73</v>
      </c>
      <c r="D21" s="11">
        <v>1665419.48</v>
      </c>
      <c r="E21" s="11">
        <v>1739160.95</v>
      </c>
      <c r="F21" s="11">
        <v>1872911.6</v>
      </c>
      <c r="G21" s="11">
        <v>1725607.37</v>
      </c>
      <c r="H21" s="11">
        <v>1603999.86</v>
      </c>
      <c r="I21" s="11">
        <v>1606026.29</v>
      </c>
      <c r="J21" s="11">
        <v>1495267.15</v>
      </c>
      <c r="K21" s="11">
        <v>2300943.84</v>
      </c>
      <c r="L21" s="11">
        <v>1364841.42</v>
      </c>
      <c r="M21" s="11">
        <v>1362844.68</v>
      </c>
      <c r="N21" s="11">
        <v>1589897.7</v>
      </c>
      <c r="O21" s="47">
        <f t="shared" si="0"/>
        <v>19612755.07</v>
      </c>
      <c r="P21" s="73"/>
    </row>
    <row r="22" spans="1:16" x14ac:dyDescent="0.25">
      <c r="A22" s="113"/>
      <c r="B22" s="14" t="s">
        <v>56</v>
      </c>
      <c r="C22" s="20">
        <f t="shared" ref="C22:N22" si="1">SUM(C3:C21)</f>
        <v>17262283.990000002</v>
      </c>
      <c r="D22" s="20">
        <f t="shared" si="1"/>
        <v>20288920.43</v>
      </c>
      <c r="E22" s="20">
        <f t="shared" si="1"/>
        <v>21182038.120000001</v>
      </c>
      <c r="F22" s="20">
        <f t="shared" si="1"/>
        <v>21592633.090000004</v>
      </c>
      <c r="G22" s="20">
        <f t="shared" si="1"/>
        <v>19768763.850000001</v>
      </c>
      <c r="H22" s="20">
        <f t="shared" si="1"/>
        <v>18028438.449999999</v>
      </c>
      <c r="I22" s="20">
        <f t="shared" si="1"/>
        <v>18947257.539999999</v>
      </c>
      <c r="J22" s="20">
        <f t="shared" si="1"/>
        <v>18153940.010000002</v>
      </c>
      <c r="K22" s="20">
        <f t="shared" si="1"/>
        <v>29554676.139999993</v>
      </c>
      <c r="L22" s="20">
        <f t="shared" si="1"/>
        <v>15531499.17</v>
      </c>
      <c r="M22" s="20">
        <f t="shared" si="1"/>
        <v>15870967.379999997</v>
      </c>
      <c r="N22" s="20">
        <f t="shared" si="1"/>
        <v>17914314.780000001</v>
      </c>
      <c r="O22" s="42">
        <f t="shared" si="0"/>
        <v>234095732.94999999</v>
      </c>
      <c r="P22" s="49">
        <f>O22/O57</f>
        <v>0.47177815862440364</v>
      </c>
    </row>
    <row r="23" spans="1:16" x14ac:dyDescent="0.25">
      <c r="A23" s="111" t="s">
        <v>1</v>
      </c>
      <c r="B23" s="10" t="s">
        <v>57</v>
      </c>
      <c r="C23" s="11">
        <v>3383329.64</v>
      </c>
      <c r="D23" s="11">
        <v>3395175.42</v>
      </c>
      <c r="E23" s="11">
        <v>3215840.03</v>
      </c>
      <c r="F23" s="11">
        <v>3227914.27</v>
      </c>
      <c r="G23" s="11">
        <v>2962824.04</v>
      </c>
      <c r="H23" s="11">
        <v>2921713.91</v>
      </c>
      <c r="I23" s="11">
        <v>3457066.07</v>
      </c>
      <c r="J23" s="11">
        <v>3299994.76</v>
      </c>
      <c r="K23" s="11">
        <v>3814146.86</v>
      </c>
      <c r="L23" s="11">
        <v>2625604.7200000002</v>
      </c>
      <c r="M23" s="11">
        <v>2598710.0699999998</v>
      </c>
      <c r="N23" s="11">
        <v>2845340.89</v>
      </c>
      <c r="O23" s="47">
        <f t="shared" si="0"/>
        <v>37747660.68</v>
      </c>
      <c r="P23" s="50"/>
    </row>
    <row r="24" spans="1:16" x14ac:dyDescent="0.25">
      <c r="A24" s="112"/>
      <c r="B24" s="10" t="s">
        <v>64</v>
      </c>
      <c r="C24" s="11">
        <v>436339.56</v>
      </c>
      <c r="D24" s="11">
        <v>665524.07999999996</v>
      </c>
      <c r="E24" s="11">
        <v>761932.68</v>
      </c>
      <c r="F24" s="11">
        <v>692612.08</v>
      </c>
      <c r="G24" s="11">
        <v>653776.52</v>
      </c>
      <c r="H24" s="11">
        <v>550981.93000000005</v>
      </c>
      <c r="I24" s="11">
        <v>561423.46</v>
      </c>
      <c r="J24" s="11">
        <v>484454.5</v>
      </c>
      <c r="K24" s="11">
        <v>1998972.84</v>
      </c>
      <c r="L24" s="11">
        <v>424246.86</v>
      </c>
      <c r="M24" s="11">
        <v>539818.56999999995</v>
      </c>
      <c r="N24" s="11">
        <v>512721.52</v>
      </c>
      <c r="O24" s="47">
        <f t="shared" si="0"/>
        <v>8282804.6000000015</v>
      </c>
      <c r="P24" s="50"/>
    </row>
    <row r="25" spans="1:16" x14ac:dyDescent="0.25">
      <c r="A25" s="112"/>
      <c r="B25" s="10" t="s">
        <v>63</v>
      </c>
      <c r="C25" s="11">
        <v>501588.82</v>
      </c>
      <c r="D25" s="11">
        <v>541621.56000000006</v>
      </c>
      <c r="E25" s="11">
        <v>489558.9</v>
      </c>
      <c r="F25" s="11">
        <v>430903.25</v>
      </c>
      <c r="G25" s="11">
        <v>477812.99</v>
      </c>
      <c r="H25" s="11">
        <v>575800.89</v>
      </c>
      <c r="I25" s="11">
        <v>674489.92</v>
      </c>
      <c r="J25" s="11">
        <v>500814.1</v>
      </c>
      <c r="K25" s="11">
        <v>719823.76</v>
      </c>
      <c r="L25" s="11">
        <v>390526.62</v>
      </c>
      <c r="M25" s="11">
        <v>469683.89</v>
      </c>
      <c r="N25" s="11">
        <v>453462.9</v>
      </c>
      <c r="O25" s="47">
        <f t="shared" si="0"/>
        <v>6226087.6000000006</v>
      </c>
      <c r="P25" s="50"/>
    </row>
    <row r="26" spans="1:16" x14ac:dyDescent="0.25">
      <c r="A26" s="112"/>
      <c r="B26" s="10" t="s">
        <v>59</v>
      </c>
      <c r="C26" s="11">
        <v>1069379.22</v>
      </c>
      <c r="D26" s="11">
        <v>1243578.5</v>
      </c>
      <c r="E26" s="11">
        <v>1171088.48</v>
      </c>
      <c r="F26" s="11">
        <v>1179363.6299999999</v>
      </c>
      <c r="G26" s="11">
        <v>1113545.67</v>
      </c>
      <c r="H26" s="11">
        <v>1070507.3500000001</v>
      </c>
      <c r="I26" s="11">
        <v>1266148.21</v>
      </c>
      <c r="J26" s="11">
        <v>1141325.97</v>
      </c>
      <c r="K26" s="11">
        <v>1714097.5</v>
      </c>
      <c r="L26" s="11">
        <v>903194.42</v>
      </c>
      <c r="M26" s="11">
        <v>1042672.44</v>
      </c>
      <c r="N26" s="11">
        <v>1005563.65</v>
      </c>
      <c r="O26" s="47">
        <f t="shared" si="0"/>
        <v>13920465.039999999</v>
      </c>
      <c r="P26" s="50"/>
    </row>
    <row r="27" spans="1:16" x14ac:dyDescent="0.25">
      <c r="A27" s="112"/>
      <c r="B27" s="10" t="s">
        <v>62</v>
      </c>
      <c r="C27" s="11">
        <v>414998.3</v>
      </c>
      <c r="D27" s="11">
        <v>564155.1</v>
      </c>
      <c r="E27" s="11">
        <v>566839.38</v>
      </c>
      <c r="F27" s="11">
        <v>596618.18999999994</v>
      </c>
      <c r="G27" s="11">
        <v>560447.31000000006</v>
      </c>
      <c r="H27" s="11">
        <v>502538.43</v>
      </c>
      <c r="I27" s="11">
        <v>606103.56000000006</v>
      </c>
      <c r="J27" s="11">
        <v>491091.13</v>
      </c>
      <c r="K27" s="11">
        <v>780886.97</v>
      </c>
      <c r="L27" s="11">
        <v>373511.94</v>
      </c>
      <c r="M27" s="11">
        <v>435891.36</v>
      </c>
      <c r="N27" s="11">
        <v>456253.66</v>
      </c>
      <c r="O27" s="47">
        <f t="shared" si="0"/>
        <v>6349335.330000001</v>
      </c>
      <c r="P27" s="50"/>
    </row>
    <row r="28" spans="1:16" x14ac:dyDescent="0.25">
      <c r="A28" s="112"/>
      <c r="B28" s="10" t="s">
        <v>61</v>
      </c>
      <c r="C28" s="11">
        <v>742628.4</v>
      </c>
      <c r="D28" s="11">
        <v>736952.91</v>
      </c>
      <c r="E28" s="11">
        <v>719732.39</v>
      </c>
      <c r="F28" s="11">
        <v>607333.68999999994</v>
      </c>
      <c r="G28" s="11">
        <v>612951.28</v>
      </c>
      <c r="H28" s="11">
        <v>698758.83</v>
      </c>
      <c r="I28" s="11">
        <v>747414.22</v>
      </c>
      <c r="J28" s="11">
        <v>668571.51</v>
      </c>
      <c r="K28" s="11">
        <v>865132.4</v>
      </c>
      <c r="L28" s="11">
        <v>564467.66</v>
      </c>
      <c r="M28" s="11">
        <v>551220.47999999998</v>
      </c>
      <c r="N28" s="11">
        <v>646529.54</v>
      </c>
      <c r="O28" s="47">
        <f t="shared" si="0"/>
        <v>8161693.3099999996</v>
      </c>
      <c r="P28" s="50"/>
    </row>
    <row r="29" spans="1:16" x14ac:dyDescent="0.25">
      <c r="A29" s="112"/>
      <c r="B29" s="10" t="s">
        <v>66</v>
      </c>
      <c r="C29" s="11">
        <v>344087.81</v>
      </c>
      <c r="D29" s="11">
        <v>478514.8</v>
      </c>
      <c r="E29" s="11">
        <v>445851.34</v>
      </c>
      <c r="F29" s="11">
        <v>448522.77</v>
      </c>
      <c r="G29" s="11">
        <v>441046.16</v>
      </c>
      <c r="H29" s="11">
        <v>384469.12</v>
      </c>
      <c r="I29" s="11">
        <v>447025.98</v>
      </c>
      <c r="J29" s="11">
        <v>363401.1</v>
      </c>
      <c r="K29" s="11">
        <v>591660.80000000005</v>
      </c>
      <c r="L29" s="11">
        <v>335467.65000000002</v>
      </c>
      <c r="M29" s="11">
        <v>359248.1</v>
      </c>
      <c r="N29" s="11">
        <v>369590.47</v>
      </c>
      <c r="O29" s="47">
        <f t="shared" si="0"/>
        <v>5008886.0999999996</v>
      </c>
      <c r="P29" s="50"/>
    </row>
    <row r="30" spans="1:16" x14ac:dyDescent="0.25">
      <c r="A30" s="112"/>
      <c r="B30" s="10" t="s">
        <v>68</v>
      </c>
      <c r="C30" s="11">
        <v>197464.6</v>
      </c>
      <c r="D30" s="11">
        <v>235882.52</v>
      </c>
      <c r="E30" s="11">
        <v>227347.38</v>
      </c>
      <c r="F30" s="11">
        <v>210753.02</v>
      </c>
      <c r="G30" s="11">
        <v>195796.42</v>
      </c>
      <c r="H30" s="11">
        <v>174904.84</v>
      </c>
      <c r="I30" s="11">
        <v>231313.61</v>
      </c>
      <c r="J30" s="11">
        <v>201759.27</v>
      </c>
      <c r="K30" s="11">
        <v>415976.74</v>
      </c>
      <c r="L30" s="11">
        <v>171442.87</v>
      </c>
      <c r="M30" s="11">
        <v>176083.48</v>
      </c>
      <c r="N30" s="11">
        <v>189806.06</v>
      </c>
      <c r="O30" s="47">
        <f t="shared" si="0"/>
        <v>2628530.81</v>
      </c>
      <c r="P30" s="50"/>
    </row>
    <row r="31" spans="1:16" x14ac:dyDescent="0.25">
      <c r="A31" s="112"/>
      <c r="B31" s="10" t="s">
        <v>60</v>
      </c>
      <c r="C31" s="11">
        <v>654121.21</v>
      </c>
      <c r="D31" s="11">
        <v>767290.61</v>
      </c>
      <c r="E31" s="11">
        <v>765371.83</v>
      </c>
      <c r="F31" s="11">
        <v>715631.15</v>
      </c>
      <c r="G31" s="11">
        <v>731593.19</v>
      </c>
      <c r="H31" s="11">
        <v>694032.89</v>
      </c>
      <c r="I31" s="11">
        <v>799016.18</v>
      </c>
      <c r="J31" s="11">
        <v>703233.09</v>
      </c>
      <c r="K31" s="11">
        <v>1133371.06</v>
      </c>
      <c r="L31" s="11">
        <v>600020.82999999996</v>
      </c>
      <c r="M31" s="11">
        <v>639165.93000000005</v>
      </c>
      <c r="N31" s="11">
        <v>709568.38</v>
      </c>
      <c r="O31" s="47">
        <f t="shared" si="0"/>
        <v>8912416.3499999996</v>
      </c>
      <c r="P31" s="50"/>
    </row>
    <row r="32" spans="1:16" x14ac:dyDescent="0.25">
      <c r="A32" s="112"/>
      <c r="B32" s="10" t="s">
        <v>65</v>
      </c>
      <c r="C32" s="11">
        <v>353617.04</v>
      </c>
      <c r="D32" s="11">
        <v>473973.93</v>
      </c>
      <c r="E32" s="11">
        <v>507888.5</v>
      </c>
      <c r="F32" s="11">
        <v>570518.73</v>
      </c>
      <c r="G32" s="11">
        <v>524400.34</v>
      </c>
      <c r="H32" s="11">
        <v>380655.38</v>
      </c>
      <c r="I32" s="11">
        <v>452472.99</v>
      </c>
      <c r="J32" s="11">
        <v>366421.16</v>
      </c>
      <c r="K32" s="11">
        <v>533368.87</v>
      </c>
      <c r="L32" s="11">
        <v>293160.15999999997</v>
      </c>
      <c r="M32" s="11">
        <v>340340.26</v>
      </c>
      <c r="N32" s="11">
        <v>412601.33</v>
      </c>
      <c r="O32" s="47">
        <f t="shared" si="0"/>
        <v>5209418.6900000004</v>
      </c>
      <c r="P32" s="50"/>
    </row>
    <row r="33" spans="1:16" x14ac:dyDescent="0.25">
      <c r="A33" s="112"/>
      <c r="B33" s="10" t="s">
        <v>72</v>
      </c>
      <c r="C33" s="11">
        <v>105633.81</v>
      </c>
      <c r="D33" s="11">
        <v>129167.65</v>
      </c>
      <c r="E33" s="11">
        <v>142922.78</v>
      </c>
      <c r="F33" s="11">
        <v>143977.38</v>
      </c>
      <c r="G33" s="11">
        <v>130224.1</v>
      </c>
      <c r="H33" s="11">
        <v>119178.53</v>
      </c>
      <c r="I33" s="11">
        <v>129457.21</v>
      </c>
      <c r="J33" s="11">
        <v>130329.09</v>
      </c>
      <c r="K33" s="11">
        <v>178123.26</v>
      </c>
      <c r="L33" s="11">
        <v>93182.59</v>
      </c>
      <c r="M33" s="11">
        <v>102971.66</v>
      </c>
      <c r="N33" s="11">
        <v>133717.24</v>
      </c>
      <c r="O33" s="47">
        <f t="shared" si="0"/>
        <v>1538885.3</v>
      </c>
      <c r="P33" s="50"/>
    </row>
    <row r="34" spans="1:16" x14ac:dyDescent="0.25">
      <c r="A34" s="112"/>
      <c r="B34" s="10" t="s">
        <v>70</v>
      </c>
      <c r="C34" s="11">
        <v>168355.99</v>
      </c>
      <c r="D34" s="11">
        <v>195235.26</v>
      </c>
      <c r="E34" s="11">
        <v>160710.5</v>
      </c>
      <c r="F34" s="11">
        <v>183654.44</v>
      </c>
      <c r="G34" s="11">
        <v>163634.62</v>
      </c>
      <c r="H34" s="11">
        <v>169893.82</v>
      </c>
      <c r="I34" s="11">
        <v>172873.09</v>
      </c>
      <c r="J34" s="11">
        <v>158338.46</v>
      </c>
      <c r="K34" s="11">
        <v>229025.08</v>
      </c>
      <c r="L34" s="11">
        <v>131070.09</v>
      </c>
      <c r="M34" s="11">
        <v>140491.22</v>
      </c>
      <c r="N34" s="11">
        <v>143107.15</v>
      </c>
      <c r="O34" s="47">
        <f t="shared" si="0"/>
        <v>2016389.72</v>
      </c>
      <c r="P34" s="50"/>
    </row>
    <row r="35" spans="1:16" x14ac:dyDescent="0.25">
      <c r="A35" s="112"/>
      <c r="B35" s="10" t="s">
        <v>67</v>
      </c>
      <c r="C35" s="11">
        <v>291264.01</v>
      </c>
      <c r="D35" s="11">
        <v>323099.63</v>
      </c>
      <c r="E35" s="11">
        <v>302693.53999999998</v>
      </c>
      <c r="F35" s="11">
        <v>307683.24</v>
      </c>
      <c r="G35" s="11">
        <v>290610.81</v>
      </c>
      <c r="H35" s="11">
        <v>272795.78999999998</v>
      </c>
      <c r="I35" s="11">
        <v>386613.1</v>
      </c>
      <c r="J35" s="11">
        <v>296018.12</v>
      </c>
      <c r="K35" s="11">
        <v>383366.40000000002</v>
      </c>
      <c r="L35" s="11">
        <v>214065.18</v>
      </c>
      <c r="M35" s="11">
        <v>257386.86</v>
      </c>
      <c r="N35" s="11">
        <v>295473.32</v>
      </c>
      <c r="O35" s="47">
        <f t="shared" si="0"/>
        <v>3621070</v>
      </c>
      <c r="P35" s="50"/>
    </row>
    <row r="36" spans="1:16" x14ac:dyDescent="0.25">
      <c r="A36" s="112"/>
      <c r="B36" s="10" t="s">
        <v>58</v>
      </c>
      <c r="C36" s="11">
        <v>1922182.11</v>
      </c>
      <c r="D36" s="11">
        <v>2051741.62</v>
      </c>
      <c r="E36" s="11">
        <v>1923346.11</v>
      </c>
      <c r="F36" s="11">
        <v>1828937.35</v>
      </c>
      <c r="G36" s="11">
        <v>1745318.3</v>
      </c>
      <c r="H36" s="11">
        <v>1714397.24</v>
      </c>
      <c r="I36" s="11">
        <v>2098715.5099999998</v>
      </c>
      <c r="J36" s="11">
        <v>1955809.22</v>
      </c>
      <c r="K36" s="11">
        <v>2902017.98</v>
      </c>
      <c r="L36" s="11">
        <v>1467930.27</v>
      </c>
      <c r="M36" s="11">
        <v>1648200.27</v>
      </c>
      <c r="N36" s="11">
        <v>1865579.75</v>
      </c>
      <c r="O36" s="47">
        <f t="shared" si="0"/>
        <v>23124175.73</v>
      </c>
      <c r="P36" s="50"/>
    </row>
    <row r="37" spans="1:16" x14ac:dyDescent="0.25">
      <c r="A37" s="112"/>
      <c r="B37" s="10" t="s">
        <v>71</v>
      </c>
      <c r="C37" s="11">
        <v>196901.92</v>
      </c>
      <c r="D37" s="11">
        <v>305440.27</v>
      </c>
      <c r="E37" s="11">
        <v>281221.77</v>
      </c>
      <c r="F37" s="11">
        <v>293390.98</v>
      </c>
      <c r="G37" s="11">
        <v>275357.68</v>
      </c>
      <c r="H37" s="11">
        <v>185561.03</v>
      </c>
      <c r="I37" s="11">
        <v>206895.35999999999</v>
      </c>
      <c r="J37" s="11">
        <v>184471.84</v>
      </c>
      <c r="K37" s="11">
        <v>397195.98</v>
      </c>
      <c r="L37" s="11">
        <v>154094.46</v>
      </c>
      <c r="M37" s="11">
        <v>159764.65</v>
      </c>
      <c r="N37" s="11">
        <v>177762.44</v>
      </c>
      <c r="O37" s="47">
        <f t="shared" si="0"/>
        <v>2818058.38</v>
      </c>
      <c r="P37" s="50"/>
    </row>
    <row r="38" spans="1:16" x14ac:dyDescent="0.25">
      <c r="A38" s="112"/>
      <c r="B38" s="10" t="s">
        <v>79</v>
      </c>
      <c r="C38" s="11">
        <v>6215.11</v>
      </c>
      <c r="D38" s="11">
        <v>9068.0300000000007</v>
      </c>
      <c r="E38" s="11">
        <v>9083.48</v>
      </c>
      <c r="F38" s="11">
        <v>8590.1200000000008</v>
      </c>
      <c r="G38" s="11">
        <v>9912.3700000000008</v>
      </c>
      <c r="H38" s="11">
        <v>8157.6</v>
      </c>
      <c r="I38" s="11">
        <v>9213.84</v>
      </c>
      <c r="J38" s="11">
        <v>10449.24</v>
      </c>
      <c r="K38" s="11">
        <v>45243.26</v>
      </c>
      <c r="L38" s="11">
        <v>7757.39</v>
      </c>
      <c r="M38" s="11">
        <v>11493.65</v>
      </c>
      <c r="N38" s="11">
        <v>8353.76</v>
      </c>
      <c r="O38" s="47">
        <f t="shared" si="0"/>
        <v>143537.85000000003</v>
      </c>
      <c r="P38" s="50"/>
    </row>
    <row r="39" spans="1:16" x14ac:dyDescent="0.25">
      <c r="A39" s="112"/>
      <c r="B39" s="10" t="s">
        <v>75</v>
      </c>
      <c r="C39" s="11">
        <v>64197.52</v>
      </c>
      <c r="D39" s="11">
        <v>64708.68</v>
      </c>
      <c r="E39" s="11">
        <v>57810.99</v>
      </c>
      <c r="F39" s="11">
        <v>54570.83</v>
      </c>
      <c r="G39" s="11">
        <v>53470.98</v>
      </c>
      <c r="H39" s="11">
        <v>51146.84</v>
      </c>
      <c r="I39" s="11">
        <v>62959.72</v>
      </c>
      <c r="J39" s="11">
        <v>66040.45</v>
      </c>
      <c r="K39" s="11">
        <v>106291.87</v>
      </c>
      <c r="L39" s="11">
        <v>59435.49</v>
      </c>
      <c r="M39" s="11">
        <v>76223.789999999994</v>
      </c>
      <c r="N39" s="11">
        <v>59392.35</v>
      </c>
      <c r="O39" s="47">
        <f t="shared" si="0"/>
        <v>776249.50999999989</v>
      </c>
      <c r="P39" s="50"/>
    </row>
    <row r="40" spans="1:16" x14ac:dyDescent="0.25">
      <c r="A40" s="112"/>
      <c r="B40" s="10" t="s">
        <v>74</v>
      </c>
      <c r="C40" s="11">
        <v>61934.79</v>
      </c>
      <c r="D40" s="11">
        <v>66712.41</v>
      </c>
      <c r="E40" s="11">
        <v>63149.27</v>
      </c>
      <c r="F40" s="11">
        <v>55304.61</v>
      </c>
      <c r="G40" s="11">
        <v>58752.38</v>
      </c>
      <c r="H40" s="11">
        <v>61693.47</v>
      </c>
      <c r="I40" s="11">
        <v>78049.240000000005</v>
      </c>
      <c r="J40" s="11">
        <v>81361.63</v>
      </c>
      <c r="K40" s="11">
        <v>159053.74</v>
      </c>
      <c r="L40" s="11">
        <v>65263.39</v>
      </c>
      <c r="M40" s="11">
        <v>64824.55</v>
      </c>
      <c r="N40" s="11">
        <v>62104.67</v>
      </c>
      <c r="O40" s="47">
        <f t="shared" si="0"/>
        <v>878204.15000000014</v>
      </c>
      <c r="P40" s="50"/>
    </row>
    <row r="41" spans="1:16" x14ac:dyDescent="0.25">
      <c r="A41" s="112"/>
      <c r="B41" s="10" t="s">
        <v>69</v>
      </c>
      <c r="C41" s="11">
        <v>134667.10999999999</v>
      </c>
      <c r="D41" s="11">
        <v>148790.13</v>
      </c>
      <c r="E41" s="11">
        <v>146145.39000000001</v>
      </c>
      <c r="F41" s="11">
        <v>150431.07</v>
      </c>
      <c r="G41" s="11">
        <v>145194.57999999999</v>
      </c>
      <c r="H41" s="11">
        <v>133126.44</v>
      </c>
      <c r="I41" s="11">
        <v>126763.17</v>
      </c>
      <c r="J41" s="11">
        <v>109886.22</v>
      </c>
      <c r="K41" s="11">
        <v>143309.45000000001</v>
      </c>
      <c r="L41" s="11">
        <v>107168.94</v>
      </c>
      <c r="M41" s="11">
        <v>99545.72</v>
      </c>
      <c r="N41" s="11">
        <v>117680.9</v>
      </c>
      <c r="O41" s="47">
        <f t="shared" si="0"/>
        <v>1562709.1199999999</v>
      </c>
      <c r="P41" s="50"/>
    </row>
    <row r="42" spans="1:16" x14ac:dyDescent="0.25">
      <c r="A42" s="112"/>
      <c r="B42" s="10" t="s">
        <v>77</v>
      </c>
      <c r="C42" s="11">
        <v>23792.22</v>
      </c>
      <c r="D42" s="11">
        <v>26683.43</v>
      </c>
      <c r="E42" s="11">
        <v>23907.93</v>
      </c>
      <c r="F42" s="11">
        <v>25377.11</v>
      </c>
      <c r="G42" s="11">
        <v>22745.599999999999</v>
      </c>
      <c r="H42" s="11">
        <v>21644.1</v>
      </c>
      <c r="I42" s="11">
        <v>25010.94</v>
      </c>
      <c r="J42" s="11">
        <v>21290.61</v>
      </c>
      <c r="K42" s="11">
        <v>35426.480000000003</v>
      </c>
      <c r="L42" s="11">
        <v>21545.49</v>
      </c>
      <c r="M42" s="11">
        <v>11454.74</v>
      </c>
      <c r="N42" s="11">
        <v>20744.43</v>
      </c>
      <c r="O42" s="47">
        <f t="shared" si="0"/>
        <v>279623.08</v>
      </c>
      <c r="P42" s="50"/>
    </row>
    <row r="43" spans="1:16" x14ac:dyDescent="0.25">
      <c r="A43" s="112"/>
      <c r="B43" s="10" t="s">
        <v>78</v>
      </c>
      <c r="C43" s="11">
        <v>13498.41</v>
      </c>
      <c r="D43" s="11">
        <v>15877.76</v>
      </c>
      <c r="E43" s="11">
        <v>19276.099999999999</v>
      </c>
      <c r="F43" s="11">
        <v>18513.580000000002</v>
      </c>
      <c r="G43" s="11">
        <v>18080.3</v>
      </c>
      <c r="H43" s="11">
        <v>14773.23</v>
      </c>
      <c r="I43" s="11">
        <v>16714.02</v>
      </c>
      <c r="J43" s="11">
        <v>17634.12</v>
      </c>
      <c r="K43" s="11">
        <v>23538.06</v>
      </c>
      <c r="L43" s="11">
        <v>12800.47</v>
      </c>
      <c r="M43" s="11">
        <v>13222.74</v>
      </c>
      <c r="N43" s="11">
        <v>18546.07</v>
      </c>
      <c r="O43" s="47">
        <f t="shared" si="0"/>
        <v>202474.86000000002</v>
      </c>
      <c r="P43" s="50"/>
    </row>
    <row r="44" spans="1:16" x14ac:dyDescent="0.25">
      <c r="A44" s="112"/>
      <c r="B44" s="10" t="s">
        <v>81</v>
      </c>
      <c r="C44" s="11">
        <v>11764.68</v>
      </c>
      <c r="D44" s="11">
        <v>14257.9</v>
      </c>
      <c r="E44" s="11">
        <v>16043.4</v>
      </c>
      <c r="F44" s="11">
        <v>16691.650000000001</v>
      </c>
      <c r="G44" s="11">
        <v>15523.94</v>
      </c>
      <c r="H44" s="11">
        <v>13614.57</v>
      </c>
      <c r="I44" s="11">
        <v>15136.51</v>
      </c>
      <c r="J44" s="11">
        <v>12548.74</v>
      </c>
      <c r="K44" s="11">
        <v>27818.44</v>
      </c>
      <c r="L44" s="11">
        <v>13866.13</v>
      </c>
      <c r="M44" s="11">
        <v>14960.11</v>
      </c>
      <c r="N44" s="11">
        <v>14999.07</v>
      </c>
      <c r="O44" s="47">
        <f t="shared" si="0"/>
        <v>187225.14</v>
      </c>
      <c r="P44" s="50"/>
    </row>
    <row r="45" spans="1:16" x14ac:dyDescent="0.25">
      <c r="A45" s="112"/>
      <c r="B45" s="10" t="s">
        <v>80</v>
      </c>
      <c r="C45" s="11">
        <v>10434.36</v>
      </c>
      <c r="D45" s="11">
        <v>11541.45</v>
      </c>
      <c r="E45" s="11">
        <v>11708.13</v>
      </c>
      <c r="F45" s="11">
        <v>12879.89</v>
      </c>
      <c r="G45" s="11">
        <v>12207.55</v>
      </c>
      <c r="H45" s="11">
        <v>10654.16</v>
      </c>
      <c r="I45" s="11">
        <v>14447.58</v>
      </c>
      <c r="J45" s="11">
        <v>16600.12</v>
      </c>
      <c r="K45" s="11">
        <v>31978.59</v>
      </c>
      <c r="L45" s="11">
        <v>11133.39</v>
      </c>
      <c r="M45" s="11">
        <v>10625.29</v>
      </c>
      <c r="N45" s="11">
        <v>12052.49</v>
      </c>
      <c r="O45" s="47">
        <f t="shared" si="0"/>
        <v>166263.00000000003</v>
      </c>
      <c r="P45" s="50"/>
    </row>
    <row r="46" spans="1:16" x14ac:dyDescent="0.25">
      <c r="A46" s="112"/>
      <c r="B46" s="10" t="s">
        <v>76</v>
      </c>
      <c r="C46" s="11">
        <v>23810.23</v>
      </c>
      <c r="D46" s="11">
        <v>16377.49</v>
      </c>
      <c r="E46" s="11">
        <v>14917.4</v>
      </c>
      <c r="F46" s="11">
        <v>14366.59</v>
      </c>
      <c r="G46" s="11">
        <v>13108.65</v>
      </c>
      <c r="H46" s="11">
        <v>15973.1</v>
      </c>
      <c r="I46" s="11">
        <v>18054.21</v>
      </c>
      <c r="J46" s="11">
        <v>18815.830000000002</v>
      </c>
      <c r="K46" s="11">
        <v>32036.81</v>
      </c>
      <c r="L46" s="11">
        <v>13945.95</v>
      </c>
      <c r="M46" s="11">
        <v>14931.12</v>
      </c>
      <c r="N46" s="11">
        <v>25168.69</v>
      </c>
      <c r="O46" s="47">
        <f t="shared" si="0"/>
        <v>221506.07</v>
      </c>
      <c r="P46" s="50"/>
    </row>
    <row r="47" spans="1:16" x14ac:dyDescent="0.25">
      <c r="A47" s="112"/>
      <c r="B47" s="10" t="s">
        <v>73</v>
      </c>
      <c r="C47" s="11">
        <v>95284.53</v>
      </c>
      <c r="D47" s="11">
        <v>135048.06</v>
      </c>
      <c r="E47" s="11">
        <v>161806.31</v>
      </c>
      <c r="F47" s="11">
        <v>140064.94</v>
      </c>
      <c r="G47" s="11">
        <v>133095.46</v>
      </c>
      <c r="H47" s="11">
        <v>118393.67</v>
      </c>
      <c r="I47" s="11">
        <v>115758.56</v>
      </c>
      <c r="J47" s="11">
        <v>114506.43</v>
      </c>
      <c r="K47" s="11">
        <v>301140.36</v>
      </c>
      <c r="L47" s="11">
        <v>113072.61</v>
      </c>
      <c r="M47" s="11">
        <v>136099.85</v>
      </c>
      <c r="N47" s="11">
        <v>137276.35999999999</v>
      </c>
      <c r="O47" s="47">
        <f t="shared" si="0"/>
        <v>1701547.1400000001</v>
      </c>
      <c r="P47" s="50"/>
    </row>
    <row r="48" spans="1:16" x14ac:dyDescent="0.25">
      <c r="A48" s="113"/>
      <c r="B48" s="14" t="s">
        <v>82</v>
      </c>
      <c r="C48" s="20">
        <f t="shared" ref="C48:N48" si="2">SUM(C23:C47)</f>
        <v>11227491.399999997</v>
      </c>
      <c r="D48" s="20">
        <f t="shared" si="2"/>
        <v>12616419.199999999</v>
      </c>
      <c r="E48" s="20">
        <f t="shared" si="2"/>
        <v>12206194.01</v>
      </c>
      <c r="F48" s="20">
        <f t="shared" si="2"/>
        <v>11934604.559999999</v>
      </c>
      <c r="G48" s="20">
        <f t="shared" si="2"/>
        <v>11361431.240000002</v>
      </c>
      <c r="H48" s="20">
        <f t="shared" si="2"/>
        <v>10865367.159999998</v>
      </c>
      <c r="I48" s="20">
        <f t="shared" si="2"/>
        <v>12719136.260000002</v>
      </c>
      <c r="J48" s="20">
        <f t="shared" si="2"/>
        <v>11415166.709999997</v>
      </c>
      <c r="K48" s="20">
        <f t="shared" si="2"/>
        <v>17563003.559999999</v>
      </c>
      <c r="L48" s="20">
        <f t="shared" si="2"/>
        <v>9167975.570000004</v>
      </c>
      <c r="M48" s="20">
        <f t="shared" si="2"/>
        <v>9915030.7999999989</v>
      </c>
      <c r="N48" s="20">
        <f t="shared" si="2"/>
        <v>10693397.089999998</v>
      </c>
      <c r="O48" s="42">
        <f t="shared" si="0"/>
        <v>141685217.56</v>
      </c>
      <c r="P48" s="49">
        <f>O48/O57</f>
        <v>0.28554126212557618</v>
      </c>
    </row>
    <row r="49" spans="1:16" x14ac:dyDescent="0.25">
      <c r="A49" s="111" t="s">
        <v>28</v>
      </c>
      <c r="B49" s="10" t="s">
        <v>84</v>
      </c>
      <c r="C49" s="11">
        <v>831202.98</v>
      </c>
      <c r="D49" s="11">
        <v>1072059.79</v>
      </c>
      <c r="E49" s="11">
        <v>1063580.04</v>
      </c>
      <c r="F49" s="11">
        <v>1129044.47</v>
      </c>
      <c r="G49" s="11">
        <v>948106.75</v>
      </c>
      <c r="H49" s="11">
        <v>704394.28</v>
      </c>
      <c r="I49" s="11">
        <v>715513.74</v>
      </c>
      <c r="J49" s="11">
        <v>653687.77</v>
      </c>
      <c r="K49" s="11">
        <v>872463.73</v>
      </c>
      <c r="L49" s="11">
        <v>626165.81000000006</v>
      </c>
      <c r="M49" s="11">
        <v>630183.31000000006</v>
      </c>
      <c r="N49" s="11">
        <v>742753.34</v>
      </c>
      <c r="O49" s="47">
        <f t="shared" si="0"/>
        <v>9989156.0100000016</v>
      </c>
      <c r="P49" s="50"/>
    </row>
    <row r="50" spans="1:16" x14ac:dyDescent="0.25">
      <c r="A50" s="112"/>
      <c r="B50" s="10" t="s">
        <v>83</v>
      </c>
      <c r="C50" s="11">
        <v>4869872.12</v>
      </c>
      <c r="D50" s="11">
        <v>6830544.6299999999</v>
      </c>
      <c r="E50" s="11">
        <v>7547062.4199999999</v>
      </c>
      <c r="F50" s="11">
        <v>7952109.8099999996</v>
      </c>
      <c r="G50" s="11">
        <v>6567071.3200000003</v>
      </c>
      <c r="H50" s="11">
        <v>4763215.3899999997</v>
      </c>
      <c r="I50" s="11">
        <v>4455243.57</v>
      </c>
      <c r="J50" s="11">
        <v>3968736.14</v>
      </c>
      <c r="K50" s="11">
        <v>5720688.9500000002</v>
      </c>
      <c r="L50" s="11">
        <v>3640484.43</v>
      </c>
      <c r="M50" s="11">
        <v>3929413.05</v>
      </c>
      <c r="N50" s="11">
        <v>4829844.82</v>
      </c>
      <c r="O50" s="47">
        <f t="shared" si="0"/>
        <v>65074286.649999999</v>
      </c>
      <c r="P50" s="50"/>
    </row>
    <row r="51" spans="1:16" x14ac:dyDescent="0.25">
      <c r="A51" s="112"/>
      <c r="B51" s="10" t="s">
        <v>85</v>
      </c>
      <c r="C51" s="11">
        <v>12915.05</v>
      </c>
      <c r="D51" s="11">
        <v>18642.36</v>
      </c>
      <c r="E51" s="11">
        <v>24524.27</v>
      </c>
      <c r="F51" s="11">
        <v>24217.72</v>
      </c>
      <c r="G51" s="11">
        <v>18504.02</v>
      </c>
      <c r="H51" s="11">
        <v>13239.47</v>
      </c>
      <c r="I51" s="11">
        <v>12460</v>
      </c>
      <c r="J51" s="11">
        <v>9850.02</v>
      </c>
      <c r="K51" s="11">
        <v>14087.36</v>
      </c>
      <c r="L51" s="11">
        <v>12594.81</v>
      </c>
      <c r="M51" s="11">
        <v>10755.69</v>
      </c>
      <c r="N51" s="11">
        <v>14836.55</v>
      </c>
      <c r="O51" s="47">
        <f t="shared" si="0"/>
        <v>186627.32</v>
      </c>
      <c r="P51" s="50"/>
    </row>
    <row r="52" spans="1:16" x14ac:dyDescent="0.25">
      <c r="A52" s="113"/>
      <c r="B52" s="14" t="s">
        <v>86</v>
      </c>
      <c r="C52" s="20">
        <f t="shared" ref="C52:N52" si="3">SUM(C49:C51)</f>
        <v>5713990.1499999994</v>
      </c>
      <c r="D52" s="20">
        <f t="shared" si="3"/>
        <v>7921246.7800000003</v>
      </c>
      <c r="E52" s="20">
        <f t="shared" si="3"/>
        <v>8635166.7300000004</v>
      </c>
      <c r="F52" s="20">
        <f t="shared" si="3"/>
        <v>9105372</v>
      </c>
      <c r="G52" s="20">
        <f t="shared" si="3"/>
        <v>7533682.0899999999</v>
      </c>
      <c r="H52" s="20">
        <f t="shared" si="3"/>
        <v>5480849.1399999997</v>
      </c>
      <c r="I52" s="20">
        <f t="shared" si="3"/>
        <v>5183217.3100000005</v>
      </c>
      <c r="J52" s="20">
        <f t="shared" si="3"/>
        <v>4632273.93</v>
      </c>
      <c r="K52" s="20">
        <f t="shared" si="3"/>
        <v>6607240.04</v>
      </c>
      <c r="L52" s="20">
        <f t="shared" si="3"/>
        <v>4279245.05</v>
      </c>
      <c r="M52" s="20">
        <f t="shared" si="3"/>
        <v>4570352.05</v>
      </c>
      <c r="N52" s="20">
        <f t="shared" si="3"/>
        <v>5587434.71</v>
      </c>
      <c r="O52" s="42">
        <f t="shared" si="0"/>
        <v>75250069.979999989</v>
      </c>
      <c r="P52" s="49">
        <f>O52/O57</f>
        <v>0.15165308228452232</v>
      </c>
    </row>
    <row r="53" spans="1:16" x14ac:dyDescent="0.25">
      <c r="A53" s="111" t="s">
        <v>3</v>
      </c>
      <c r="B53" s="10" t="s">
        <v>87</v>
      </c>
      <c r="C53" s="11">
        <v>2371945.14</v>
      </c>
      <c r="D53" s="11">
        <v>4270115.7300000004</v>
      </c>
      <c r="E53" s="11">
        <v>5041678.72</v>
      </c>
      <c r="F53" s="11">
        <v>5114663.12</v>
      </c>
      <c r="G53" s="11">
        <v>4149663.77</v>
      </c>
      <c r="H53" s="11">
        <v>2538039.0599999996</v>
      </c>
      <c r="I53" s="11">
        <v>2213666.2600000002</v>
      </c>
      <c r="J53" s="11">
        <v>1719783.29</v>
      </c>
      <c r="K53" s="11">
        <v>2587758.67</v>
      </c>
      <c r="L53" s="11">
        <v>1687981.45</v>
      </c>
      <c r="M53" s="11">
        <v>1799158.5200000003</v>
      </c>
      <c r="N53" s="11">
        <v>2458232.36</v>
      </c>
      <c r="O53" s="47">
        <f t="shared" si="0"/>
        <v>35952686.089999996</v>
      </c>
      <c r="P53" s="50"/>
    </row>
    <row r="54" spans="1:16" x14ac:dyDescent="0.25">
      <c r="A54" s="112"/>
      <c r="B54" s="10" t="s">
        <v>88</v>
      </c>
      <c r="C54" s="11">
        <v>385309.73</v>
      </c>
      <c r="D54" s="11">
        <v>518822.9</v>
      </c>
      <c r="E54" s="11">
        <v>561967.43000000005</v>
      </c>
      <c r="F54" s="11">
        <v>561396.31999999995</v>
      </c>
      <c r="G54" s="11">
        <v>466033.8</v>
      </c>
      <c r="H54" s="11">
        <v>365871.97</v>
      </c>
      <c r="I54" s="11">
        <v>347304.8</v>
      </c>
      <c r="J54" s="11">
        <v>300432.01</v>
      </c>
      <c r="K54" s="11">
        <v>369577.95</v>
      </c>
      <c r="L54" s="11">
        <v>261174.24</v>
      </c>
      <c r="M54" s="11">
        <v>269443.3</v>
      </c>
      <c r="N54" s="11">
        <v>326546.07</v>
      </c>
      <c r="O54" s="47">
        <f t="shared" si="0"/>
        <v>4733880.5199999996</v>
      </c>
      <c r="P54" s="50"/>
    </row>
    <row r="55" spans="1:16" x14ac:dyDescent="0.25">
      <c r="A55" s="112"/>
      <c r="B55" s="10" t="s">
        <v>89</v>
      </c>
      <c r="C55" s="11">
        <v>342796.2</v>
      </c>
      <c r="D55" s="11">
        <v>522295.23</v>
      </c>
      <c r="E55" s="11">
        <v>476203.62</v>
      </c>
      <c r="F55" s="11">
        <v>475209.71</v>
      </c>
      <c r="G55" s="11">
        <v>641615.93000000005</v>
      </c>
      <c r="H55" s="11">
        <v>382665.2</v>
      </c>
      <c r="I55" s="11">
        <v>286942.48</v>
      </c>
      <c r="J55" s="11">
        <v>235320.86</v>
      </c>
      <c r="K55" s="11">
        <v>352890.13</v>
      </c>
      <c r="L55" s="11">
        <v>239983.85</v>
      </c>
      <c r="M55" s="11">
        <v>226670.8</v>
      </c>
      <c r="N55" s="11">
        <v>298569.65999999997</v>
      </c>
      <c r="O55" s="47">
        <f t="shared" si="0"/>
        <v>4481163.67</v>
      </c>
      <c r="P55" s="50"/>
    </row>
    <row r="56" spans="1:16" x14ac:dyDescent="0.25">
      <c r="A56" s="113"/>
      <c r="B56" s="16" t="s">
        <v>90</v>
      </c>
      <c r="C56" s="42">
        <f t="shared" ref="C56:N56" si="4">SUM(C53:C55)</f>
        <v>3100051.0700000003</v>
      </c>
      <c r="D56" s="42">
        <f t="shared" si="4"/>
        <v>5311233.8600000013</v>
      </c>
      <c r="E56" s="42">
        <f t="shared" si="4"/>
        <v>6079849.7699999996</v>
      </c>
      <c r="F56" s="42">
        <f t="shared" si="4"/>
        <v>6151269.1500000004</v>
      </c>
      <c r="G56" s="42">
        <f t="shared" si="4"/>
        <v>5257313.5</v>
      </c>
      <c r="H56" s="42">
        <f t="shared" si="4"/>
        <v>3286576.2299999995</v>
      </c>
      <c r="I56" s="42">
        <f t="shared" si="4"/>
        <v>2847913.54</v>
      </c>
      <c r="J56" s="42">
        <f t="shared" si="4"/>
        <v>2255536.16</v>
      </c>
      <c r="K56" s="42">
        <f t="shared" si="4"/>
        <v>3310226.75</v>
      </c>
      <c r="L56" s="42">
        <f t="shared" si="4"/>
        <v>2189139.54</v>
      </c>
      <c r="M56" s="42">
        <f t="shared" si="4"/>
        <v>2295272.62</v>
      </c>
      <c r="N56" s="42">
        <f t="shared" si="4"/>
        <v>3083348.09</v>
      </c>
      <c r="O56" s="42">
        <f t="shared" si="0"/>
        <v>45167730.280000001</v>
      </c>
      <c r="P56" s="51">
        <f>O56/O57</f>
        <v>9.1027496965497862E-2</v>
      </c>
    </row>
    <row r="57" spans="1:16" x14ac:dyDescent="0.25">
      <c r="O57" s="48">
        <f>O22+O48+O52+O56</f>
        <v>496198750.76999998</v>
      </c>
    </row>
  </sheetData>
  <mergeCells count="6">
    <mergeCell ref="B1:B2"/>
    <mergeCell ref="A3:A22"/>
    <mergeCell ref="A23:A48"/>
    <mergeCell ref="A49:A52"/>
    <mergeCell ref="A53:A56"/>
    <mergeCell ref="A1:A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3C556-3BA6-4063-AEF4-FD3AE488E700}">
  <sheetPr>
    <pageSetUpPr fitToPage="1"/>
  </sheetPr>
  <dimension ref="A1:M56"/>
  <sheetViews>
    <sheetView topLeftCell="D1" zoomScale="96" zoomScaleNormal="96" workbookViewId="0">
      <pane ySplit="1" topLeftCell="A2" activePane="bottomLeft" state="frozen"/>
      <selection activeCell="D1" sqref="D1"/>
      <selection pane="bottomLeft" activeCell="D1" sqref="D1:L1"/>
    </sheetView>
  </sheetViews>
  <sheetFormatPr defaultRowHeight="15" x14ac:dyDescent="0.25"/>
  <cols>
    <col min="1" max="2" width="0" hidden="1" customWidth="1"/>
    <col min="3" max="3" width="5.5703125" hidden="1" customWidth="1"/>
    <col min="4" max="4" width="21.140625" customWidth="1"/>
    <col min="5" max="5" width="43.140625" bestFit="1" customWidth="1"/>
    <col min="6" max="6" width="17.7109375" hidden="1" customWidth="1"/>
    <col min="7" max="7" width="17.7109375" style="22" hidden="1" customWidth="1"/>
    <col min="8" max="8" width="17.7109375" style="5" hidden="1" customWidth="1"/>
    <col min="9" max="10" width="17.7109375" hidden="1" customWidth="1"/>
    <col min="11" max="11" width="17.7109375" style="5" hidden="1" customWidth="1"/>
    <col min="12" max="12" width="18.85546875" style="28" customWidth="1"/>
  </cols>
  <sheetData>
    <row r="1" spans="1:12" x14ac:dyDescent="0.25">
      <c r="D1" s="117">
        <v>44652</v>
      </c>
      <c r="E1" s="118"/>
      <c r="F1" s="118"/>
      <c r="G1" s="118"/>
      <c r="H1" s="118"/>
      <c r="I1" s="118"/>
      <c r="J1" s="118"/>
      <c r="K1" s="118"/>
      <c r="L1" s="118"/>
    </row>
    <row r="2" spans="1:12" ht="25.5" x14ac:dyDescent="0.25">
      <c r="A2" s="116" t="s">
        <v>91</v>
      </c>
      <c r="B2" s="116"/>
      <c r="C2" s="116"/>
      <c r="D2" s="71" t="s">
        <v>34</v>
      </c>
      <c r="E2" s="71" t="s">
        <v>35</v>
      </c>
      <c r="F2" s="19" t="s">
        <v>36</v>
      </c>
      <c r="G2" s="23" t="s">
        <v>92</v>
      </c>
      <c r="H2" s="24" t="s">
        <v>93</v>
      </c>
      <c r="I2" s="17" t="s">
        <v>94</v>
      </c>
      <c r="J2" s="17" t="s">
        <v>95</v>
      </c>
      <c r="K2" s="33" t="s">
        <v>96</v>
      </c>
      <c r="L2" s="21" t="s">
        <v>97</v>
      </c>
    </row>
    <row r="3" spans="1:12" x14ac:dyDescent="0.25">
      <c r="A3" s="7" t="s">
        <v>98</v>
      </c>
      <c r="B3" s="8"/>
      <c r="C3" s="9" t="s">
        <v>99</v>
      </c>
      <c r="D3" s="111" t="s">
        <v>0</v>
      </c>
      <c r="E3" s="90" t="s">
        <v>51</v>
      </c>
      <c r="F3" s="91">
        <v>200549.55</v>
      </c>
      <c r="G3" s="92">
        <f t="shared" ref="G3:G21" si="0">F3/F$22</f>
        <v>1.1617787664493172E-2</v>
      </c>
      <c r="H3" s="93">
        <f t="shared" ref="H3:H21" si="1">H$22*G3</f>
        <v>0.42985814358624735</v>
      </c>
      <c r="I3" s="91">
        <v>15</v>
      </c>
      <c r="J3" s="34">
        <f t="shared" ref="J3:J21" si="2">I3/$I$22</f>
        <v>1.3574660633484163E-2</v>
      </c>
      <c r="K3" s="35">
        <f t="shared" ref="K3:K21" si="3">K$22*J3</f>
        <v>0.50226244343891402</v>
      </c>
      <c r="L3" s="36">
        <f t="shared" ref="L3:L21" si="4">H3+K3</f>
        <v>0.93212058702516143</v>
      </c>
    </row>
    <row r="4" spans="1:12" x14ac:dyDescent="0.25">
      <c r="A4" s="7" t="s">
        <v>98</v>
      </c>
      <c r="B4" s="8"/>
      <c r="C4" s="9" t="s">
        <v>100</v>
      </c>
      <c r="D4" s="112"/>
      <c r="E4" s="90" t="s">
        <v>53</v>
      </c>
      <c r="F4" s="91">
        <v>112774.99</v>
      </c>
      <c r="G4" s="92">
        <f t="shared" si="0"/>
        <v>6.5330283098882095E-3</v>
      </c>
      <c r="H4" s="93">
        <f t="shared" si="1"/>
        <v>0.24172204746586376</v>
      </c>
      <c r="I4" s="91">
        <v>18</v>
      </c>
      <c r="J4" s="34">
        <f t="shared" si="2"/>
        <v>1.6289592760180997E-2</v>
      </c>
      <c r="K4" s="35">
        <f t="shared" si="3"/>
        <v>0.60271493212669691</v>
      </c>
      <c r="L4" s="36">
        <f t="shared" si="4"/>
        <v>0.8444369795925607</v>
      </c>
    </row>
    <row r="5" spans="1:12" x14ac:dyDescent="0.25">
      <c r="A5" s="7" t="s">
        <v>98</v>
      </c>
      <c r="B5" s="8"/>
      <c r="C5" s="9" t="s">
        <v>101</v>
      </c>
      <c r="D5" s="112"/>
      <c r="E5" s="90" t="s">
        <v>43</v>
      </c>
      <c r="F5" s="91">
        <v>765319.74</v>
      </c>
      <c r="G5" s="92">
        <f t="shared" si="0"/>
        <v>4.4334790253905437E-2</v>
      </c>
      <c r="H5" s="93">
        <f t="shared" si="1"/>
        <v>1.6403872393945012</v>
      </c>
      <c r="I5" s="91">
        <v>54</v>
      </c>
      <c r="J5" s="34">
        <f t="shared" si="2"/>
        <v>4.8868778280542986E-2</v>
      </c>
      <c r="K5" s="35">
        <f t="shared" si="3"/>
        <v>1.8081447963800905</v>
      </c>
      <c r="L5" s="36">
        <f t="shared" si="4"/>
        <v>3.4485320357745914</v>
      </c>
    </row>
    <row r="6" spans="1:12" x14ac:dyDescent="0.25">
      <c r="A6" s="7" t="s">
        <v>98</v>
      </c>
      <c r="B6" s="8"/>
      <c r="C6" s="9" t="s">
        <v>102</v>
      </c>
      <c r="D6" s="112"/>
      <c r="E6" s="90" t="s">
        <v>40</v>
      </c>
      <c r="F6" s="91">
        <v>1803807.31</v>
      </c>
      <c r="G6" s="92">
        <f t="shared" si="0"/>
        <v>0.10449412783644048</v>
      </c>
      <c r="H6" s="93">
        <f t="shared" si="1"/>
        <v>3.8662827299482978</v>
      </c>
      <c r="I6" s="91">
        <v>155</v>
      </c>
      <c r="J6" s="34">
        <f t="shared" si="2"/>
        <v>0.14027149321266968</v>
      </c>
      <c r="K6" s="35">
        <f t="shared" si="3"/>
        <v>5.1900452488687785</v>
      </c>
      <c r="L6" s="36">
        <f t="shared" si="4"/>
        <v>9.0563279788170767</v>
      </c>
    </row>
    <row r="7" spans="1:12" x14ac:dyDescent="0.25">
      <c r="A7" s="7" t="s">
        <v>98</v>
      </c>
      <c r="B7" s="8"/>
      <c r="C7" s="9" t="s">
        <v>103</v>
      </c>
      <c r="D7" s="112"/>
      <c r="E7" s="90" t="s">
        <v>50</v>
      </c>
      <c r="F7" s="91">
        <v>200497.21</v>
      </c>
      <c r="G7" s="92">
        <f t="shared" si="0"/>
        <v>1.1614755620759544E-2</v>
      </c>
      <c r="H7" s="93">
        <f t="shared" si="1"/>
        <v>0.42974595796810311</v>
      </c>
      <c r="I7" s="91">
        <v>24</v>
      </c>
      <c r="J7" s="34">
        <f t="shared" si="2"/>
        <v>2.171945701357466E-2</v>
      </c>
      <c r="K7" s="35">
        <f t="shared" si="3"/>
        <v>0.80361990950226236</v>
      </c>
      <c r="L7" s="36">
        <f t="shared" si="4"/>
        <v>1.2333658674703654</v>
      </c>
    </row>
    <row r="8" spans="1:12" x14ac:dyDescent="0.25">
      <c r="A8" s="7" t="s">
        <v>98</v>
      </c>
      <c r="B8" s="8"/>
      <c r="C8" s="9" t="s">
        <v>104</v>
      </c>
      <c r="D8" s="112"/>
      <c r="E8" s="90" t="s">
        <v>42</v>
      </c>
      <c r="F8" s="91">
        <v>687969.69</v>
      </c>
      <c r="G8" s="92">
        <f t="shared" si="0"/>
        <v>3.9853920280684706E-2</v>
      </c>
      <c r="H8" s="93">
        <f t="shared" si="1"/>
        <v>1.474595050385334</v>
      </c>
      <c r="I8" s="91">
        <v>48</v>
      </c>
      <c r="J8" s="34">
        <f t="shared" si="2"/>
        <v>4.343891402714932E-2</v>
      </c>
      <c r="K8" s="35">
        <f t="shared" si="3"/>
        <v>1.6072398190045247</v>
      </c>
      <c r="L8" s="36">
        <f t="shared" si="4"/>
        <v>3.0818348693898585</v>
      </c>
    </row>
    <row r="9" spans="1:12" x14ac:dyDescent="0.25">
      <c r="A9" s="7" t="s">
        <v>98</v>
      </c>
      <c r="B9" s="8"/>
      <c r="C9" s="9" t="s">
        <v>105</v>
      </c>
      <c r="D9" s="112"/>
      <c r="E9" s="90" t="s">
        <v>44</v>
      </c>
      <c r="F9" s="91">
        <v>572588.17000000004</v>
      </c>
      <c r="G9" s="92">
        <f t="shared" si="0"/>
        <v>3.316989630872131E-2</v>
      </c>
      <c r="H9" s="93">
        <f t="shared" si="1"/>
        <v>1.2272861634226884</v>
      </c>
      <c r="I9" s="91">
        <v>19</v>
      </c>
      <c r="J9" s="34">
        <f t="shared" si="2"/>
        <v>1.7194570135746608E-2</v>
      </c>
      <c r="K9" s="35">
        <f t="shared" si="3"/>
        <v>0.63619909502262451</v>
      </c>
      <c r="L9" s="36">
        <f t="shared" si="4"/>
        <v>1.863485258445313</v>
      </c>
    </row>
    <row r="10" spans="1:12" x14ac:dyDescent="0.25">
      <c r="A10" s="7" t="s">
        <v>98</v>
      </c>
      <c r="B10" s="8"/>
      <c r="C10" s="9" t="s">
        <v>106</v>
      </c>
      <c r="D10" s="112"/>
      <c r="E10" s="90" t="s">
        <v>41</v>
      </c>
      <c r="F10" s="91">
        <v>1179980.92</v>
      </c>
      <c r="G10" s="92">
        <f t="shared" si="0"/>
        <v>6.8356013647067781E-2</v>
      </c>
      <c r="H10" s="93">
        <f t="shared" si="1"/>
        <v>2.5291725049415081</v>
      </c>
      <c r="I10" s="91">
        <v>38</v>
      </c>
      <c r="J10" s="34">
        <f t="shared" si="2"/>
        <v>3.4389140271493215E-2</v>
      </c>
      <c r="K10" s="35">
        <f t="shared" si="3"/>
        <v>1.272398190045249</v>
      </c>
      <c r="L10" s="36">
        <f t="shared" si="4"/>
        <v>3.8015706949867569</v>
      </c>
    </row>
    <row r="11" spans="1:12" x14ac:dyDescent="0.25">
      <c r="A11" s="7" t="s">
        <v>98</v>
      </c>
      <c r="B11" s="8"/>
      <c r="C11" s="9" t="s">
        <v>107</v>
      </c>
      <c r="D11" s="112"/>
      <c r="E11" s="90" t="s">
        <v>46</v>
      </c>
      <c r="F11" s="91">
        <v>463460.36</v>
      </c>
      <c r="G11" s="92">
        <f t="shared" si="0"/>
        <v>2.6848148267545675E-2</v>
      </c>
      <c r="H11" s="93">
        <f t="shared" si="1"/>
        <v>0.99338148589918995</v>
      </c>
      <c r="I11" s="91">
        <v>59</v>
      </c>
      <c r="J11" s="34">
        <f t="shared" si="2"/>
        <v>5.3393665158371038E-2</v>
      </c>
      <c r="K11" s="35">
        <f t="shared" si="3"/>
        <v>1.9755656108597284</v>
      </c>
      <c r="L11" s="36">
        <f t="shared" si="4"/>
        <v>2.9689470967589182</v>
      </c>
    </row>
    <row r="12" spans="1:12" x14ac:dyDescent="0.25">
      <c r="A12" s="7" t="s">
        <v>98</v>
      </c>
      <c r="B12" s="8"/>
      <c r="C12" s="9" t="s">
        <v>108</v>
      </c>
      <c r="D12" s="112"/>
      <c r="E12" s="90" t="s">
        <v>37</v>
      </c>
      <c r="F12" s="91">
        <v>3940544.36</v>
      </c>
      <c r="G12" s="92">
        <f t="shared" si="0"/>
        <v>0.22827479621368454</v>
      </c>
      <c r="H12" s="93">
        <f t="shared" si="1"/>
        <v>8.446167459906329</v>
      </c>
      <c r="I12" s="91">
        <v>151</v>
      </c>
      <c r="J12" s="34">
        <f t="shared" si="2"/>
        <v>0.13665158371040723</v>
      </c>
      <c r="K12" s="35">
        <f t="shared" si="3"/>
        <v>5.0561085972850677</v>
      </c>
      <c r="L12" s="36">
        <f t="shared" si="4"/>
        <v>13.502276057191397</v>
      </c>
    </row>
    <row r="13" spans="1:12" x14ac:dyDescent="0.25">
      <c r="A13" s="7" t="s">
        <v>98</v>
      </c>
      <c r="B13" s="8"/>
      <c r="C13" s="9" t="s">
        <v>109</v>
      </c>
      <c r="D13" s="112"/>
      <c r="E13" s="90" t="s">
        <v>52</v>
      </c>
      <c r="F13" s="91">
        <v>251112.86</v>
      </c>
      <c r="G13" s="92">
        <f t="shared" si="0"/>
        <v>1.4546908169594999E-2</v>
      </c>
      <c r="H13" s="93">
        <f t="shared" si="1"/>
        <v>0.53823560227501499</v>
      </c>
      <c r="I13" s="91">
        <v>32</v>
      </c>
      <c r="J13" s="34">
        <f t="shared" si="2"/>
        <v>2.8959276018099549E-2</v>
      </c>
      <c r="K13" s="35">
        <f t="shared" si="3"/>
        <v>1.0714932126696832</v>
      </c>
      <c r="L13" s="36">
        <f t="shared" si="4"/>
        <v>1.6097288149446982</v>
      </c>
    </row>
    <row r="14" spans="1:12" x14ac:dyDescent="0.25">
      <c r="A14" s="7" t="s">
        <v>98</v>
      </c>
      <c r="B14" s="8"/>
      <c r="C14" s="9" t="s">
        <v>110</v>
      </c>
      <c r="D14" s="112"/>
      <c r="E14" s="90" t="s">
        <v>47</v>
      </c>
      <c r="F14" s="91">
        <v>396784.08</v>
      </c>
      <c r="G14" s="92">
        <f t="shared" si="0"/>
        <v>2.2985607248140284E-2</v>
      </c>
      <c r="H14" s="93">
        <f t="shared" si="1"/>
        <v>0.85046746818119057</v>
      </c>
      <c r="I14" s="91">
        <v>37</v>
      </c>
      <c r="J14" s="34">
        <f t="shared" si="2"/>
        <v>3.3484162895927601E-2</v>
      </c>
      <c r="K14" s="35">
        <f t="shared" si="3"/>
        <v>1.2389140271493213</v>
      </c>
      <c r="L14" s="36">
        <f t="shared" si="4"/>
        <v>2.0893814953305121</v>
      </c>
    </row>
    <row r="15" spans="1:12" x14ac:dyDescent="0.25">
      <c r="A15" s="7" t="s">
        <v>98</v>
      </c>
      <c r="B15" s="8"/>
      <c r="C15" s="9" t="s">
        <v>111</v>
      </c>
      <c r="D15" s="112"/>
      <c r="E15" s="90" t="s">
        <v>45</v>
      </c>
      <c r="F15" s="91">
        <v>422242.31</v>
      </c>
      <c r="G15" s="92">
        <f t="shared" si="0"/>
        <v>2.446039644838446E-2</v>
      </c>
      <c r="H15" s="93">
        <f t="shared" si="1"/>
        <v>0.90503466859022508</v>
      </c>
      <c r="I15" s="91">
        <v>115</v>
      </c>
      <c r="J15" s="34">
        <f t="shared" si="2"/>
        <v>0.10407239819004525</v>
      </c>
      <c r="K15" s="35">
        <f t="shared" si="3"/>
        <v>3.8506787330316743</v>
      </c>
      <c r="L15" s="36">
        <f t="shared" si="4"/>
        <v>4.7557134016218994</v>
      </c>
    </row>
    <row r="16" spans="1:12" x14ac:dyDescent="0.25">
      <c r="A16" s="7" t="s">
        <v>98</v>
      </c>
      <c r="B16" s="8"/>
      <c r="C16" s="9" t="s">
        <v>112</v>
      </c>
      <c r="D16" s="112"/>
      <c r="E16" s="90" t="s">
        <v>55</v>
      </c>
      <c r="F16" s="91">
        <v>24891.73</v>
      </c>
      <c r="G16" s="92">
        <f t="shared" si="0"/>
        <v>1.441971990173474E-3</v>
      </c>
      <c r="H16" s="93">
        <f t="shared" si="1"/>
        <v>5.3352963636418539E-2</v>
      </c>
      <c r="I16" s="91">
        <v>12</v>
      </c>
      <c r="J16" s="34">
        <f t="shared" si="2"/>
        <v>1.085972850678733E-2</v>
      </c>
      <c r="K16" s="35">
        <f t="shared" si="3"/>
        <v>0.40180995475113118</v>
      </c>
      <c r="L16" s="36">
        <f t="shared" si="4"/>
        <v>0.45516291838754974</v>
      </c>
    </row>
    <row r="17" spans="1:13" x14ac:dyDescent="0.25">
      <c r="A17" s="7" t="s">
        <v>98</v>
      </c>
      <c r="B17" s="8"/>
      <c r="C17" s="9" t="s">
        <v>113</v>
      </c>
      <c r="D17" s="112"/>
      <c r="E17" s="90" t="s">
        <v>49</v>
      </c>
      <c r="F17" s="91">
        <v>360147.46</v>
      </c>
      <c r="G17" s="92">
        <f t="shared" si="0"/>
        <v>2.0863256577671446E-2</v>
      </c>
      <c r="H17" s="93">
        <f t="shared" si="1"/>
        <v>0.77194049337384352</v>
      </c>
      <c r="I17" s="91">
        <v>58</v>
      </c>
      <c r="J17" s="34">
        <f t="shared" si="2"/>
        <v>5.2488687782805431E-2</v>
      </c>
      <c r="K17" s="35">
        <f t="shared" si="3"/>
        <v>1.9420814479638009</v>
      </c>
      <c r="L17" s="36">
        <f t="shared" si="4"/>
        <v>2.7140219413376445</v>
      </c>
    </row>
    <row r="18" spans="1:13" x14ac:dyDescent="0.25">
      <c r="A18" s="7" t="s">
        <v>98</v>
      </c>
      <c r="B18" s="8"/>
      <c r="C18" s="9" t="s">
        <v>114</v>
      </c>
      <c r="D18" s="112"/>
      <c r="E18" s="90" t="s">
        <v>38</v>
      </c>
      <c r="F18" s="91">
        <v>3676362.11</v>
      </c>
      <c r="G18" s="92">
        <f t="shared" si="0"/>
        <v>0.21297078139426434</v>
      </c>
      <c r="H18" s="93">
        <f t="shared" si="1"/>
        <v>7.8799189115877804</v>
      </c>
      <c r="I18" s="91">
        <v>101</v>
      </c>
      <c r="J18" s="34">
        <f t="shared" si="2"/>
        <v>9.1402714932126691E-2</v>
      </c>
      <c r="K18" s="35">
        <f t="shared" si="3"/>
        <v>3.3819004524886878</v>
      </c>
      <c r="L18" s="36">
        <f t="shared" si="4"/>
        <v>11.261819364076468</v>
      </c>
    </row>
    <row r="19" spans="1:13" x14ac:dyDescent="0.25">
      <c r="A19" s="7" t="s">
        <v>98</v>
      </c>
      <c r="B19" s="8"/>
      <c r="C19" s="9" t="s">
        <v>115</v>
      </c>
      <c r="D19" s="112"/>
      <c r="E19" s="90" t="s">
        <v>48</v>
      </c>
      <c r="F19" s="91">
        <v>887405.1</v>
      </c>
      <c r="G19" s="92">
        <f t="shared" si="0"/>
        <v>5.1407166080344381E-2</v>
      </c>
      <c r="H19" s="93">
        <f t="shared" si="1"/>
        <v>1.9020651449727422</v>
      </c>
      <c r="I19" s="91">
        <v>56</v>
      </c>
      <c r="J19" s="34">
        <f t="shared" si="2"/>
        <v>5.0678733031674209E-2</v>
      </c>
      <c r="K19" s="35">
        <f t="shared" si="3"/>
        <v>1.8751131221719457</v>
      </c>
      <c r="L19" s="36">
        <f t="shared" si="4"/>
        <v>3.7771782671446879</v>
      </c>
    </row>
    <row r="20" spans="1:13" x14ac:dyDescent="0.25">
      <c r="A20" s="13" t="s">
        <v>98</v>
      </c>
      <c r="B20" s="8"/>
      <c r="C20" s="9" t="s">
        <v>116</v>
      </c>
      <c r="D20" s="112"/>
      <c r="E20" s="90" t="s">
        <v>54</v>
      </c>
      <c r="F20" s="91">
        <v>30011.31</v>
      </c>
      <c r="G20" s="92">
        <f t="shared" si="0"/>
        <v>1.7385480401889738E-3</v>
      </c>
      <c r="H20" s="93">
        <f t="shared" si="1"/>
        <v>6.4326277486992031E-2</v>
      </c>
      <c r="I20" s="91">
        <v>21</v>
      </c>
      <c r="J20" s="34">
        <f t="shared" si="2"/>
        <v>1.9004524886877826E-2</v>
      </c>
      <c r="K20" s="35">
        <f t="shared" si="3"/>
        <v>0.70316742081447958</v>
      </c>
      <c r="L20" s="36">
        <f t="shared" si="4"/>
        <v>0.76749369830147163</v>
      </c>
    </row>
    <row r="21" spans="1:13" x14ac:dyDescent="0.25">
      <c r="A21" s="7" t="s">
        <v>98</v>
      </c>
      <c r="B21" s="8"/>
      <c r="C21" s="9" t="s">
        <v>117</v>
      </c>
      <c r="D21" s="112"/>
      <c r="E21" s="90" t="s">
        <v>39</v>
      </c>
      <c r="F21" s="91">
        <v>1285834.73</v>
      </c>
      <c r="G21" s="92">
        <f t="shared" si="0"/>
        <v>7.4488099648046618E-2</v>
      </c>
      <c r="H21" s="93">
        <f t="shared" si="1"/>
        <v>2.756059686977725</v>
      </c>
      <c r="I21" s="91">
        <v>92</v>
      </c>
      <c r="J21" s="34">
        <f t="shared" si="2"/>
        <v>8.3257918552036195E-2</v>
      </c>
      <c r="K21" s="35">
        <f t="shared" si="3"/>
        <v>3.0805429864253391</v>
      </c>
      <c r="L21" s="36">
        <f t="shared" si="4"/>
        <v>5.836602673403064</v>
      </c>
    </row>
    <row r="22" spans="1:13" s="28" customFormat="1" x14ac:dyDescent="0.25">
      <c r="A22" s="25"/>
      <c r="B22" s="26"/>
      <c r="C22" s="27"/>
      <c r="D22" s="113"/>
      <c r="E22" s="14" t="s">
        <v>56</v>
      </c>
      <c r="F22" s="20">
        <f>SUM(F3:F21)</f>
        <v>17262283.990000002</v>
      </c>
      <c r="G22" s="37">
        <f t="shared" ref="G22" si="5">F22/F$22</f>
        <v>1</v>
      </c>
      <c r="H22" s="38">
        <f>L22/2</f>
        <v>37</v>
      </c>
      <c r="I22" s="18">
        <f>SUM(I3:I21)</f>
        <v>1105</v>
      </c>
      <c r="J22" s="39">
        <v>1</v>
      </c>
      <c r="K22" s="40">
        <f>L22/2</f>
        <v>37</v>
      </c>
      <c r="L22" s="41">
        <v>74</v>
      </c>
      <c r="M22" s="28" t="s">
        <v>118</v>
      </c>
    </row>
    <row r="23" spans="1:13" x14ac:dyDescent="0.25">
      <c r="A23" s="7" t="s">
        <v>98</v>
      </c>
      <c r="B23" s="8"/>
      <c r="C23" s="9" t="s">
        <v>119</v>
      </c>
      <c r="D23" s="111" t="s">
        <v>1</v>
      </c>
      <c r="E23" s="90" t="s">
        <v>57</v>
      </c>
      <c r="F23" s="91">
        <v>3383329.64</v>
      </c>
      <c r="G23" s="92">
        <f t="shared" ref="G23:G47" si="6">F23/F$48</f>
        <v>0.30134332946360581</v>
      </c>
      <c r="H23" s="93">
        <f t="shared" ref="H23:H47" si="7">H$48*G23</f>
        <v>21.696719721379619</v>
      </c>
      <c r="I23" s="91">
        <v>132</v>
      </c>
      <c r="J23" s="34">
        <f t="shared" ref="J23:J47" si="8">I23/$I$48</f>
        <v>6.3829787234042548E-2</v>
      </c>
      <c r="K23" s="35">
        <f t="shared" ref="K23:K47" si="9">$K$48*J23</f>
        <v>4.5957446808510634</v>
      </c>
      <c r="L23" s="36">
        <f t="shared" ref="L23:L47" si="10">H23+K23</f>
        <v>26.292464402230681</v>
      </c>
    </row>
    <row r="24" spans="1:13" x14ac:dyDescent="0.25">
      <c r="A24" s="7" t="s">
        <v>98</v>
      </c>
      <c r="B24" s="8"/>
      <c r="C24" s="9" t="s">
        <v>120</v>
      </c>
      <c r="D24" s="112"/>
      <c r="E24" s="90" t="s">
        <v>64</v>
      </c>
      <c r="F24" s="91">
        <v>436339.56</v>
      </c>
      <c r="G24" s="92">
        <f t="shared" si="6"/>
        <v>3.8863495366382568E-2</v>
      </c>
      <c r="H24" s="93">
        <f t="shared" si="7"/>
        <v>2.7981716663795448</v>
      </c>
      <c r="I24" s="91">
        <v>130</v>
      </c>
      <c r="J24" s="34">
        <f t="shared" si="8"/>
        <v>6.286266924564797E-2</v>
      </c>
      <c r="K24" s="35">
        <f t="shared" si="9"/>
        <v>4.526112185686654</v>
      </c>
      <c r="L24" s="36">
        <f t="shared" si="10"/>
        <v>7.3242838520661984</v>
      </c>
    </row>
    <row r="25" spans="1:13" x14ac:dyDescent="0.25">
      <c r="A25" s="13" t="s">
        <v>98</v>
      </c>
      <c r="B25" s="8"/>
      <c r="C25" s="9" t="s">
        <v>121</v>
      </c>
      <c r="D25" s="112"/>
      <c r="E25" s="90" t="s">
        <v>63</v>
      </c>
      <c r="F25" s="91">
        <v>501588.82</v>
      </c>
      <c r="G25" s="92">
        <f t="shared" si="6"/>
        <v>4.4675057154797748E-2</v>
      </c>
      <c r="H25" s="93">
        <f t="shared" si="7"/>
        <v>3.2166041151454379</v>
      </c>
      <c r="I25" s="91">
        <v>132</v>
      </c>
      <c r="J25" s="34">
        <f t="shared" si="8"/>
        <v>6.3829787234042548E-2</v>
      </c>
      <c r="K25" s="35">
        <f t="shared" si="9"/>
        <v>4.5957446808510634</v>
      </c>
      <c r="L25" s="36">
        <f t="shared" si="10"/>
        <v>7.8123487959965008</v>
      </c>
    </row>
    <row r="26" spans="1:13" x14ac:dyDescent="0.25">
      <c r="A26" s="7" t="s">
        <v>98</v>
      </c>
      <c r="B26" s="8"/>
      <c r="C26" s="9" t="s">
        <v>122</v>
      </c>
      <c r="D26" s="112"/>
      <c r="E26" s="90" t="s">
        <v>59</v>
      </c>
      <c r="F26" s="91">
        <v>1069379.22</v>
      </c>
      <c r="G26" s="92">
        <f t="shared" si="6"/>
        <v>9.5246496470262301E-2</v>
      </c>
      <c r="H26" s="93">
        <f t="shared" si="7"/>
        <v>6.8577477458588856</v>
      </c>
      <c r="I26" s="91">
        <v>172</v>
      </c>
      <c r="J26" s="34">
        <f t="shared" si="8"/>
        <v>8.3172147001934232E-2</v>
      </c>
      <c r="K26" s="35">
        <f t="shared" si="9"/>
        <v>5.9883945841392645</v>
      </c>
      <c r="L26" s="36">
        <f t="shared" si="10"/>
        <v>12.84614232999815</v>
      </c>
    </row>
    <row r="27" spans="1:13" x14ac:dyDescent="0.25">
      <c r="A27" s="13" t="s">
        <v>98</v>
      </c>
      <c r="B27" s="8"/>
      <c r="C27" s="9" t="s">
        <v>123</v>
      </c>
      <c r="D27" s="112"/>
      <c r="E27" s="90" t="s">
        <v>62</v>
      </c>
      <c r="F27" s="91">
        <v>414998.3</v>
      </c>
      <c r="G27" s="92">
        <f t="shared" si="6"/>
        <v>3.6962691416534965E-2</v>
      </c>
      <c r="H27" s="93">
        <f t="shared" si="7"/>
        <v>2.6613137819905175</v>
      </c>
      <c r="I27" s="91">
        <v>177</v>
      </c>
      <c r="J27" s="34">
        <f t="shared" si="8"/>
        <v>8.5589941972920691E-2</v>
      </c>
      <c r="K27" s="35">
        <f t="shared" si="9"/>
        <v>6.1624758220502898</v>
      </c>
      <c r="L27" s="36">
        <f t="shared" si="10"/>
        <v>8.8237896040408081</v>
      </c>
    </row>
    <row r="28" spans="1:13" x14ac:dyDescent="0.25">
      <c r="A28" s="7" t="s">
        <v>98</v>
      </c>
      <c r="B28" s="8"/>
      <c r="C28" s="9" t="s">
        <v>124</v>
      </c>
      <c r="D28" s="112"/>
      <c r="E28" s="90" t="s">
        <v>61</v>
      </c>
      <c r="F28" s="91">
        <v>742628.4</v>
      </c>
      <c r="G28" s="92">
        <f t="shared" si="6"/>
        <v>6.6143751399355355E-2</v>
      </c>
      <c r="H28" s="93">
        <f t="shared" si="7"/>
        <v>4.7623501007535856</v>
      </c>
      <c r="I28" s="91">
        <v>142</v>
      </c>
      <c r="J28" s="34">
        <f t="shared" si="8"/>
        <v>6.866537717601548E-2</v>
      </c>
      <c r="K28" s="35">
        <f t="shared" si="9"/>
        <v>4.9439071566731148</v>
      </c>
      <c r="L28" s="36">
        <f t="shared" si="10"/>
        <v>9.7062572574266994</v>
      </c>
    </row>
    <row r="29" spans="1:13" x14ac:dyDescent="0.25">
      <c r="A29" s="7" t="s">
        <v>98</v>
      </c>
      <c r="B29" s="8"/>
      <c r="C29" s="9" t="s">
        <v>125</v>
      </c>
      <c r="D29" s="112"/>
      <c r="E29" s="90" t="s">
        <v>66</v>
      </c>
      <c r="F29" s="91">
        <v>344087.81</v>
      </c>
      <c r="G29" s="92">
        <f t="shared" si="6"/>
        <v>3.064690033964311E-2</v>
      </c>
      <c r="H29" s="93">
        <f t="shared" si="7"/>
        <v>2.206576824454304</v>
      </c>
      <c r="I29" s="91">
        <v>158</v>
      </c>
      <c r="J29" s="34">
        <f t="shared" si="8"/>
        <v>7.6402321083172145E-2</v>
      </c>
      <c r="K29" s="35">
        <f t="shared" si="9"/>
        <v>5.5009671179883943</v>
      </c>
      <c r="L29" s="36">
        <f t="shared" si="10"/>
        <v>7.7075439424426984</v>
      </c>
    </row>
    <row r="30" spans="1:13" x14ac:dyDescent="0.25">
      <c r="A30" s="7" t="s">
        <v>98</v>
      </c>
      <c r="B30" s="8"/>
      <c r="C30" s="9" t="s">
        <v>126</v>
      </c>
      <c r="D30" s="112"/>
      <c r="E30" s="90" t="s">
        <v>68</v>
      </c>
      <c r="F30" s="91">
        <v>197464.6</v>
      </c>
      <c r="G30" s="92">
        <f t="shared" si="6"/>
        <v>1.7587597528687493E-2</v>
      </c>
      <c r="H30" s="93">
        <f t="shared" si="7"/>
        <v>1.2663070220654995</v>
      </c>
      <c r="I30" s="91">
        <v>48</v>
      </c>
      <c r="J30" s="34">
        <f t="shared" si="8"/>
        <v>2.321083172147002E-2</v>
      </c>
      <c r="K30" s="35">
        <f t="shared" si="9"/>
        <v>1.6711798839458414</v>
      </c>
      <c r="L30" s="36">
        <f t="shared" si="10"/>
        <v>2.9374869060113409</v>
      </c>
    </row>
    <row r="31" spans="1:13" x14ac:dyDescent="0.25">
      <c r="A31" s="13" t="s">
        <v>98</v>
      </c>
      <c r="B31" s="8"/>
      <c r="C31" s="9" t="s">
        <v>127</v>
      </c>
      <c r="D31" s="112"/>
      <c r="E31" s="90" t="s">
        <v>60</v>
      </c>
      <c r="F31" s="91">
        <v>654121.21</v>
      </c>
      <c r="G31" s="92">
        <f t="shared" si="6"/>
        <v>5.8260673439482678E-2</v>
      </c>
      <c r="H31" s="93">
        <f t="shared" si="7"/>
        <v>4.1947684876427527</v>
      </c>
      <c r="I31" s="91">
        <v>175</v>
      </c>
      <c r="J31" s="34">
        <f t="shared" si="8"/>
        <v>8.4622823984526113E-2</v>
      </c>
      <c r="K31" s="35">
        <f t="shared" si="9"/>
        <v>6.0928433268858804</v>
      </c>
      <c r="L31" s="36">
        <f t="shared" si="10"/>
        <v>10.287611814528633</v>
      </c>
    </row>
    <row r="32" spans="1:13" x14ac:dyDescent="0.25">
      <c r="A32" s="7" t="s">
        <v>98</v>
      </c>
      <c r="B32" s="8"/>
      <c r="C32" s="9" t="s">
        <v>128</v>
      </c>
      <c r="D32" s="112"/>
      <c r="E32" s="90" t="s">
        <v>65</v>
      </c>
      <c r="F32" s="91">
        <v>353617.04</v>
      </c>
      <c r="G32" s="92">
        <f t="shared" si="6"/>
        <v>3.1495641136719113E-2</v>
      </c>
      <c r="H32" s="93">
        <f t="shared" si="7"/>
        <v>2.267686161843776</v>
      </c>
      <c r="I32" s="91">
        <v>62</v>
      </c>
      <c r="J32" s="34">
        <f t="shared" si="8"/>
        <v>2.9980657640232108E-2</v>
      </c>
      <c r="K32" s="35">
        <f t="shared" si="9"/>
        <v>2.1586073500967116</v>
      </c>
      <c r="L32" s="36">
        <f t="shared" si="10"/>
        <v>4.4262935119404876</v>
      </c>
    </row>
    <row r="33" spans="1:13" x14ac:dyDescent="0.25">
      <c r="A33" s="7" t="s">
        <v>98</v>
      </c>
      <c r="B33" s="8"/>
      <c r="C33" s="9" t="s">
        <v>129</v>
      </c>
      <c r="D33" s="112"/>
      <c r="E33" s="90" t="s">
        <v>72</v>
      </c>
      <c r="F33" s="91">
        <v>105633.81</v>
      </c>
      <c r="G33" s="92">
        <f t="shared" si="6"/>
        <v>9.4084961846419256E-3</v>
      </c>
      <c r="H33" s="93">
        <f t="shared" si="7"/>
        <v>0.67741172529421867</v>
      </c>
      <c r="I33" s="91">
        <v>59</v>
      </c>
      <c r="J33" s="34">
        <f t="shared" si="8"/>
        <v>2.852998065764023E-2</v>
      </c>
      <c r="K33" s="35">
        <f t="shared" si="9"/>
        <v>2.0541586073500966</v>
      </c>
      <c r="L33" s="36">
        <f t="shared" si="10"/>
        <v>2.7315703326443153</v>
      </c>
    </row>
    <row r="34" spans="1:13" x14ac:dyDescent="0.25">
      <c r="A34" s="13" t="s">
        <v>98</v>
      </c>
      <c r="B34" s="8"/>
      <c r="C34" s="9" t="s">
        <v>130</v>
      </c>
      <c r="D34" s="112"/>
      <c r="E34" s="90" t="s">
        <v>70</v>
      </c>
      <c r="F34" s="91">
        <v>168355.99</v>
      </c>
      <c r="G34" s="92">
        <f t="shared" si="6"/>
        <v>1.4994978308333422E-2</v>
      </c>
      <c r="H34" s="93">
        <f t="shared" si="7"/>
        <v>1.0796384382000064</v>
      </c>
      <c r="I34" s="91">
        <v>71</v>
      </c>
      <c r="J34" s="34">
        <f t="shared" si="8"/>
        <v>3.433268858800774E-2</v>
      </c>
      <c r="K34" s="35">
        <f t="shared" si="9"/>
        <v>2.4719535783365574</v>
      </c>
      <c r="L34" s="36">
        <f t="shared" si="10"/>
        <v>3.5515920165365635</v>
      </c>
    </row>
    <row r="35" spans="1:13" x14ac:dyDescent="0.25">
      <c r="A35" s="13" t="s">
        <v>98</v>
      </c>
      <c r="B35" s="8"/>
      <c r="C35" s="9" t="s">
        <v>131</v>
      </c>
      <c r="D35" s="112"/>
      <c r="E35" s="90" t="s">
        <v>67</v>
      </c>
      <c r="F35" s="91">
        <v>291264.01</v>
      </c>
      <c r="G35" s="92">
        <f t="shared" si="6"/>
        <v>2.5942038129728614E-2</v>
      </c>
      <c r="H35" s="93">
        <f t="shared" si="7"/>
        <v>1.8678267453404602</v>
      </c>
      <c r="I35" s="91">
        <v>109</v>
      </c>
      <c r="J35" s="34">
        <f t="shared" si="8"/>
        <v>5.2707930367504832E-2</v>
      </c>
      <c r="K35" s="35">
        <f t="shared" si="9"/>
        <v>3.7949709864603478</v>
      </c>
      <c r="L35" s="36">
        <f t="shared" si="10"/>
        <v>5.6627977318008078</v>
      </c>
    </row>
    <row r="36" spans="1:13" x14ac:dyDescent="0.25">
      <c r="A36" s="13" t="s">
        <v>98</v>
      </c>
      <c r="B36" s="8"/>
      <c r="C36" s="9" t="s">
        <v>132</v>
      </c>
      <c r="D36" s="112"/>
      <c r="E36" s="90" t="s">
        <v>58</v>
      </c>
      <c r="F36" s="91">
        <v>1922182.11</v>
      </c>
      <c r="G36" s="92">
        <f t="shared" si="6"/>
        <v>0.17120316921373913</v>
      </c>
      <c r="H36" s="93">
        <f t="shared" si="7"/>
        <v>12.326628183389218</v>
      </c>
      <c r="I36" s="91">
        <v>244</v>
      </c>
      <c r="J36" s="34">
        <f t="shared" si="8"/>
        <v>0.11798839458413926</v>
      </c>
      <c r="K36" s="35">
        <f t="shared" si="9"/>
        <v>8.4951644100580275</v>
      </c>
      <c r="L36" s="36">
        <f t="shared" si="10"/>
        <v>20.821792593447245</v>
      </c>
    </row>
    <row r="37" spans="1:13" x14ac:dyDescent="0.25">
      <c r="A37" s="13" t="s">
        <v>98</v>
      </c>
      <c r="B37" s="8"/>
      <c r="C37" s="9" t="s">
        <v>133</v>
      </c>
      <c r="D37" s="112"/>
      <c r="E37" s="90" t="s">
        <v>71</v>
      </c>
      <c r="F37" s="91">
        <v>196901.92</v>
      </c>
      <c r="G37" s="92">
        <f t="shared" si="6"/>
        <v>1.7537481257834681E-2</v>
      </c>
      <c r="H37" s="93">
        <f t="shared" si="7"/>
        <v>1.2626986505640971</v>
      </c>
      <c r="I37" s="91">
        <v>42</v>
      </c>
      <c r="J37" s="34">
        <f t="shared" si="8"/>
        <v>2.0309477756286266E-2</v>
      </c>
      <c r="K37" s="35">
        <f t="shared" si="9"/>
        <v>1.4622823984526112</v>
      </c>
      <c r="L37" s="36">
        <f t="shared" si="10"/>
        <v>2.7249810490167086</v>
      </c>
    </row>
    <row r="38" spans="1:13" x14ac:dyDescent="0.25">
      <c r="A38" s="7" t="s">
        <v>98</v>
      </c>
      <c r="B38" s="8"/>
      <c r="C38" s="9" t="s">
        <v>134</v>
      </c>
      <c r="D38" s="112"/>
      <c r="E38" s="90" t="s">
        <v>79</v>
      </c>
      <c r="F38" s="91">
        <v>6215.11</v>
      </c>
      <c r="G38" s="92">
        <f t="shared" si="6"/>
        <v>5.5356176892729591E-4</v>
      </c>
      <c r="H38" s="93">
        <f t="shared" si="7"/>
        <v>3.9856447362765307E-2</v>
      </c>
      <c r="I38" s="91">
        <v>19</v>
      </c>
      <c r="J38" s="34">
        <f t="shared" si="8"/>
        <v>9.1876208897485497E-3</v>
      </c>
      <c r="K38" s="35">
        <f t="shared" si="9"/>
        <v>0.66150870406189555</v>
      </c>
      <c r="L38" s="36">
        <f t="shared" si="10"/>
        <v>0.70136515142466083</v>
      </c>
    </row>
    <row r="39" spans="1:13" x14ac:dyDescent="0.25">
      <c r="A39" s="7" t="s">
        <v>98</v>
      </c>
      <c r="B39" s="8"/>
      <c r="C39" s="9" t="s">
        <v>135</v>
      </c>
      <c r="D39" s="112"/>
      <c r="E39" s="90" t="s">
        <v>75</v>
      </c>
      <c r="F39" s="91">
        <v>64197.52</v>
      </c>
      <c r="G39" s="92">
        <f t="shared" si="6"/>
        <v>5.7178863659606109E-3</v>
      </c>
      <c r="H39" s="93">
        <f t="shared" si="7"/>
        <v>0.41168781834916401</v>
      </c>
      <c r="I39" s="91">
        <v>23</v>
      </c>
      <c r="J39" s="34">
        <f t="shared" si="8"/>
        <v>1.1121856866537718E-2</v>
      </c>
      <c r="K39" s="35">
        <f t="shared" si="9"/>
        <v>0.80077369439071566</v>
      </c>
      <c r="L39" s="36">
        <f t="shared" si="10"/>
        <v>1.2124615127398797</v>
      </c>
    </row>
    <row r="40" spans="1:13" x14ac:dyDescent="0.25">
      <c r="A40" s="7" t="s">
        <v>98</v>
      </c>
      <c r="B40" s="8"/>
      <c r="C40" s="9" t="s">
        <v>136</v>
      </c>
      <c r="D40" s="112"/>
      <c r="E40" s="90" t="s">
        <v>74</v>
      </c>
      <c r="F40" s="91">
        <v>61934.79</v>
      </c>
      <c r="G40" s="92">
        <f t="shared" si="6"/>
        <v>5.516351586784562E-3</v>
      </c>
      <c r="H40" s="93">
        <f t="shared" si="7"/>
        <v>0.39717731424848846</v>
      </c>
      <c r="I40" s="91">
        <v>41</v>
      </c>
      <c r="J40" s="34">
        <f t="shared" si="8"/>
        <v>1.9825918762088973E-2</v>
      </c>
      <c r="K40" s="35">
        <f t="shared" si="9"/>
        <v>1.4274661508704061</v>
      </c>
      <c r="L40" s="36">
        <f t="shared" si="10"/>
        <v>1.8246434651188945</v>
      </c>
    </row>
    <row r="41" spans="1:13" x14ac:dyDescent="0.25">
      <c r="A41" s="13" t="s">
        <v>98</v>
      </c>
      <c r="B41" s="8"/>
      <c r="C41" s="9" t="s">
        <v>137</v>
      </c>
      <c r="D41" s="112"/>
      <c r="E41" s="90" t="s">
        <v>69</v>
      </c>
      <c r="F41" s="91">
        <v>134667.10999999999</v>
      </c>
      <c r="G41" s="92">
        <f t="shared" si="6"/>
        <v>1.199440776236088E-2</v>
      </c>
      <c r="H41" s="93">
        <f t="shared" si="7"/>
        <v>0.86359735888998335</v>
      </c>
      <c r="I41" s="91">
        <v>17</v>
      </c>
      <c r="J41" s="34">
        <f t="shared" si="8"/>
        <v>8.2205029013539647E-3</v>
      </c>
      <c r="K41" s="35">
        <f t="shared" si="9"/>
        <v>0.59187620889748549</v>
      </c>
      <c r="L41" s="36">
        <f t="shared" si="10"/>
        <v>1.4554735677874688</v>
      </c>
    </row>
    <row r="42" spans="1:13" x14ac:dyDescent="0.25">
      <c r="A42" s="13" t="s">
        <v>98</v>
      </c>
      <c r="B42" s="8"/>
      <c r="C42" s="9" t="s">
        <v>138</v>
      </c>
      <c r="D42" s="112"/>
      <c r="E42" s="90" t="s">
        <v>77</v>
      </c>
      <c r="F42" s="91">
        <v>23792.22</v>
      </c>
      <c r="G42" s="92">
        <f t="shared" si="6"/>
        <v>2.1191038275923334E-3</v>
      </c>
      <c r="H42" s="93">
        <f t="shared" si="7"/>
        <v>0.152575475586648</v>
      </c>
      <c r="I42" s="91">
        <v>11</v>
      </c>
      <c r="J42" s="34">
        <f t="shared" si="8"/>
        <v>5.3191489361702126E-3</v>
      </c>
      <c r="K42" s="35">
        <f t="shared" si="9"/>
        <v>0.38297872340425532</v>
      </c>
      <c r="L42" s="36">
        <f t="shared" si="10"/>
        <v>0.53555419899090329</v>
      </c>
    </row>
    <row r="43" spans="1:13" x14ac:dyDescent="0.25">
      <c r="A43" s="7" t="s">
        <v>98</v>
      </c>
      <c r="B43" s="8"/>
      <c r="C43" s="9" t="s">
        <v>139</v>
      </c>
      <c r="D43" s="112"/>
      <c r="E43" s="90" t="s">
        <v>78</v>
      </c>
      <c r="F43" s="91">
        <v>13498.41</v>
      </c>
      <c r="G43" s="92">
        <f t="shared" si="6"/>
        <v>1.202264113958707E-3</v>
      </c>
      <c r="H43" s="93">
        <f t="shared" si="7"/>
        <v>8.6563016205026905E-2</v>
      </c>
      <c r="I43" s="91">
        <v>16</v>
      </c>
      <c r="J43" s="34">
        <f t="shared" si="8"/>
        <v>7.7369439071566732E-3</v>
      </c>
      <c r="K43" s="35">
        <f t="shared" si="9"/>
        <v>0.55705996131528046</v>
      </c>
      <c r="L43" s="36">
        <f t="shared" si="10"/>
        <v>0.64362297752030739</v>
      </c>
    </row>
    <row r="44" spans="1:13" x14ac:dyDescent="0.25">
      <c r="A44" s="7" t="s">
        <v>98</v>
      </c>
      <c r="B44" s="8"/>
      <c r="C44" s="9" t="s">
        <v>140</v>
      </c>
      <c r="D44" s="112"/>
      <c r="E44" s="90" t="s">
        <v>81</v>
      </c>
      <c r="F44" s="91">
        <v>11764.68</v>
      </c>
      <c r="G44" s="92">
        <f t="shared" si="6"/>
        <v>1.0478458260052646E-3</v>
      </c>
      <c r="H44" s="93">
        <f t="shared" si="7"/>
        <v>7.5444899472379048E-2</v>
      </c>
      <c r="I44" s="91">
        <v>10</v>
      </c>
      <c r="J44" s="34">
        <f t="shared" si="8"/>
        <v>4.8355899419729211E-3</v>
      </c>
      <c r="K44" s="35">
        <f t="shared" si="9"/>
        <v>0.34816247582205029</v>
      </c>
      <c r="L44" s="36">
        <f t="shared" si="10"/>
        <v>0.42360737529442932</v>
      </c>
    </row>
    <row r="45" spans="1:13" x14ac:dyDescent="0.25">
      <c r="A45" s="13" t="s">
        <v>98</v>
      </c>
      <c r="B45" s="8"/>
      <c r="C45" s="9" t="s">
        <v>141</v>
      </c>
      <c r="D45" s="112"/>
      <c r="E45" s="90" t="s">
        <v>80</v>
      </c>
      <c r="F45" s="91">
        <v>10434.36</v>
      </c>
      <c r="G45" s="92">
        <f t="shared" si="6"/>
        <v>9.2935809329589014E-4</v>
      </c>
      <c r="H45" s="93">
        <f t="shared" si="7"/>
        <v>6.6913782717304096E-2</v>
      </c>
      <c r="I45" s="91">
        <v>15</v>
      </c>
      <c r="J45" s="34">
        <f t="shared" si="8"/>
        <v>7.2533849129593807E-3</v>
      </c>
      <c r="K45" s="35">
        <f t="shared" si="9"/>
        <v>0.52224371373307543</v>
      </c>
      <c r="L45" s="36">
        <f t="shared" si="10"/>
        <v>0.58915749645037951</v>
      </c>
    </row>
    <row r="46" spans="1:13" x14ac:dyDescent="0.25">
      <c r="A46" s="15" t="s">
        <v>98</v>
      </c>
      <c r="B46" s="8"/>
      <c r="C46" s="9" t="s">
        <v>142</v>
      </c>
      <c r="D46" s="112"/>
      <c r="E46" s="90" t="s">
        <v>76</v>
      </c>
      <c r="F46" s="91">
        <v>23810.23</v>
      </c>
      <c r="G46" s="92">
        <f t="shared" si="6"/>
        <v>2.1207079259040898E-3</v>
      </c>
      <c r="H46" s="93">
        <f t="shared" si="7"/>
        <v>0.15269097066509446</v>
      </c>
      <c r="I46" s="91">
        <v>5</v>
      </c>
      <c r="J46" s="34">
        <f t="shared" si="8"/>
        <v>2.4177949709864605E-3</v>
      </c>
      <c r="K46" s="35">
        <f t="shared" si="9"/>
        <v>0.17408123791102514</v>
      </c>
      <c r="L46" s="36">
        <f t="shared" si="10"/>
        <v>0.3267722085761196</v>
      </c>
    </row>
    <row r="47" spans="1:13" x14ac:dyDescent="0.25">
      <c r="A47" s="15"/>
      <c r="B47" s="8"/>
      <c r="C47" s="9"/>
      <c r="D47" s="112"/>
      <c r="E47" s="90" t="s">
        <v>73</v>
      </c>
      <c r="F47" s="91">
        <v>95284.53</v>
      </c>
      <c r="G47" s="92">
        <f t="shared" si="6"/>
        <v>8.4867159194617625E-3</v>
      </c>
      <c r="H47" s="93">
        <f t="shared" si="7"/>
        <v>0.6110435462012469</v>
      </c>
      <c r="I47" s="91">
        <v>58</v>
      </c>
      <c r="J47" s="34">
        <f t="shared" si="8"/>
        <v>2.8046421663442941E-2</v>
      </c>
      <c r="K47" s="35">
        <f t="shared" si="9"/>
        <v>2.0193423597678919</v>
      </c>
      <c r="L47" s="36">
        <f t="shared" si="10"/>
        <v>2.6303859059691388</v>
      </c>
    </row>
    <row r="48" spans="1:13" s="28" customFormat="1" x14ac:dyDescent="0.25">
      <c r="A48" s="29"/>
      <c r="B48" s="26"/>
      <c r="C48" s="27"/>
      <c r="D48" s="113"/>
      <c r="E48" s="14" t="s">
        <v>82</v>
      </c>
      <c r="F48" s="20">
        <f>SUM(F23:F47)</f>
        <v>11227491.399999997</v>
      </c>
      <c r="G48" s="37">
        <f t="shared" ref="G48" si="11">F48/F$48</f>
        <v>1</v>
      </c>
      <c r="H48" s="38">
        <f>L48/2</f>
        <v>72</v>
      </c>
      <c r="I48" s="18">
        <f>SUM(I23:I47)</f>
        <v>2068</v>
      </c>
      <c r="J48" s="39">
        <v>1</v>
      </c>
      <c r="K48" s="40">
        <f>L48/2</f>
        <v>72</v>
      </c>
      <c r="L48" s="41">
        <v>144</v>
      </c>
      <c r="M48" s="28" t="s">
        <v>118</v>
      </c>
    </row>
    <row r="49" spans="1:13" x14ac:dyDescent="0.25">
      <c r="A49" s="7" t="s">
        <v>98</v>
      </c>
      <c r="B49" s="8"/>
      <c r="C49" s="9" t="s">
        <v>143</v>
      </c>
      <c r="D49" s="111" t="s">
        <v>28</v>
      </c>
      <c r="E49" s="10" t="s">
        <v>84</v>
      </c>
      <c r="F49" s="11">
        <v>831202.98</v>
      </c>
      <c r="G49" s="34">
        <f>F49/F$52</f>
        <v>0.14546804565282634</v>
      </c>
      <c r="H49" s="35">
        <f>H$52*G49</f>
        <v>4.2913073467583773</v>
      </c>
      <c r="I49" s="11">
        <v>145</v>
      </c>
      <c r="J49" s="34">
        <f>I49/$I$52</f>
        <v>0.14009661835748793</v>
      </c>
      <c r="K49" s="35">
        <f>$K$52*J49</f>
        <v>4.1328502415458939</v>
      </c>
      <c r="L49" s="36">
        <f>H49+K49</f>
        <v>8.4241575883042721</v>
      </c>
    </row>
    <row r="50" spans="1:13" x14ac:dyDescent="0.25">
      <c r="A50" s="7" t="s">
        <v>98</v>
      </c>
      <c r="B50" s="8"/>
      <c r="C50" s="9" t="s">
        <v>144</v>
      </c>
      <c r="D50" s="112"/>
      <c r="E50" s="10" t="s">
        <v>83</v>
      </c>
      <c r="F50" s="11">
        <v>4869872.12</v>
      </c>
      <c r="G50" s="34">
        <f t="shared" ref="G50:G52" si="12">F50/F$52</f>
        <v>0.85227170368853378</v>
      </c>
      <c r="H50" s="35">
        <f t="shared" ref="H50:H51" si="13">H$52*G50</f>
        <v>25.142015258811746</v>
      </c>
      <c r="I50" s="11">
        <v>871</v>
      </c>
      <c r="J50" s="34">
        <f>I50/$I$52</f>
        <v>0.84154589371980681</v>
      </c>
      <c r="K50" s="35">
        <f>$K$52*J50</f>
        <v>24.825603864734301</v>
      </c>
      <c r="L50" s="36">
        <f t="shared" ref="L50:L51" si="14">H50+K50</f>
        <v>49.967619123546044</v>
      </c>
    </row>
    <row r="51" spans="1:13" x14ac:dyDescent="0.25">
      <c r="A51" s="7" t="s">
        <v>98</v>
      </c>
      <c r="B51" s="8"/>
      <c r="C51" s="9" t="s">
        <v>145</v>
      </c>
      <c r="D51" s="112"/>
      <c r="E51" s="10" t="s">
        <v>85</v>
      </c>
      <c r="F51" s="11">
        <v>12915.05</v>
      </c>
      <c r="G51" s="34">
        <f t="shared" si="12"/>
        <v>2.2602506586400051E-3</v>
      </c>
      <c r="H51" s="35">
        <f t="shared" si="13"/>
        <v>6.6677394429880146E-2</v>
      </c>
      <c r="I51" s="11">
        <v>19</v>
      </c>
      <c r="J51" s="34">
        <f>I51/$I$52</f>
        <v>1.8357487922705314E-2</v>
      </c>
      <c r="K51" s="35">
        <f>$K$52*J51</f>
        <v>0.54154589371980677</v>
      </c>
      <c r="L51" s="36">
        <f t="shared" si="14"/>
        <v>0.60822328814968696</v>
      </c>
    </row>
    <row r="52" spans="1:13" s="28" customFormat="1" x14ac:dyDescent="0.25">
      <c r="A52" s="32"/>
      <c r="B52" s="26"/>
      <c r="C52" s="27"/>
      <c r="D52" s="113"/>
      <c r="E52" s="14" t="s">
        <v>86</v>
      </c>
      <c r="F52" s="20">
        <f>SUM(F49:F51)</f>
        <v>5713990.1499999994</v>
      </c>
      <c r="G52" s="37">
        <f t="shared" si="12"/>
        <v>1</v>
      </c>
      <c r="H52" s="38">
        <f>L52/2</f>
        <v>29.5</v>
      </c>
      <c r="I52" s="18">
        <f>SUM(I49:I51)</f>
        <v>1035</v>
      </c>
      <c r="J52" s="39">
        <v>1</v>
      </c>
      <c r="K52" s="40">
        <f>L52/2</f>
        <v>29.5</v>
      </c>
      <c r="L52" s="41">
        <v>59</v>
      </c>
      <c r="M52" s="28" t="s">
        <v>118</v>
      </c>
    </row>
    <row r="53" spans="1:13" x14ac:dyDescent="0.25">
      <c r="A53" s="7" t="s">
        <v>98</v>
      </c>
      <c r="B53" s="8"/>
      <c r="C53" s="9" t="s">
        <v>146</v>
      </c>
      <c r="D53" s="111" t="s">
        <v>3</v>
      </c>
      <c r="E53" s="10" t="s">
        <v>87</v>
      </c>
      <c r="F53" s="11">
        <v>2371945.14</v>
      </c>
      <c r="G53" s="34">
        <f>F53/F$56</f>
        <v>0.76513098863239049</v>
      </c>
      <c r="H53" s="35">
        <f>H$56*G53</f>
        <v>7.2687443920077097</v>
      </c>
      <c r="I53" s="11">
        <v>236</v>
      </c>
      <c r="J53" s="34">
        <f>I53/$I$56</f>
        <v>0.73750000000000004</v>
      </c>
      <c r="K53" s="35">
        <f>$K$56*J53</f>
        <v>7.0062500000000005</v>
      </c>
      <c r="L53" s="36">
        <f>H53+K53</f>
        <v>14.274994392007709</v>
      </c>
    </row>
    <row r="54" spans="1:13" x14ac:dyDescent="0.25">
      <c r="A54" s="7" t="s">
        <v>98</v>
      </c>
      <c r="B54" s="8"/>
      <c r="C54" s="9" t="s">
        <v>147</v>
      </c>
      <c r="D54" s="112"/>
      <c r="E54" s="10" t="s">
        <v>88</v>
      </c>
      <c r="F54" s="11">
        <v>385309.73</v>
      </c>
      <c r="G54" s="34">
        <f t="shared" ref="G54:G56" si="15">F54/F$56</f>
        <v>0.12429141368951704</v>
      </c>
      <c r="H54" s="35">
        <f t="shared" ref="H54:H55" si="16">H$56*G54</f>
        <v>1.180768430050412</v>
      </c>
      <c r="I54" s="11">
        <v>38</v>
      </c>
      <c r="J54" s="34">
        <f>I54/$I$56</f>
        <v>0.11874999999999999</v>
      </c>
      <c r="K54" s="35">
        <f>$K$56*J54</f>
        <v>1.128125</v>
      </c>
      <c r="L54" s="36">
        <f t="shared" ref="L54:L55" si="17">H54+K54</f>
        <v>2.308893430050412</v>
      </c>
    </row>
    <row r="55" spans="1:13" x14ac:dyDescent="0.25">
      <c r="A55" s="7" t="s">
        <v>98</v>
      </c>
      <c r="B55" s="8"/>
      <c r="C55" s="9" t="s">
        <v>148</v>
      </c>
      <c r="D55" s="112"/>
      <c r="E55" s="10" t="s">
        <v>89</v>
      </c>
      <c r="F55" s="11">
        <v>342796.2</v>
      </c>
      <c r="G55" s="34">
        <f t="shared" si="15"/>
        <v>0.11057759767809244</v>
      </c>
      <c r="H55" s="35">
        <f t="shared" si="16"/>
        <v>1.0504871779418783</v>
      </c>
      <c r="I55" s="11">
        <v>46</v>
      </c>
      <c r="J55" s="34">
        <f>I55/$I$56</f>
        <v>0.14374999999999999</v>
      </c>
      <c r="K55" s="35">
        <f>$K$56*J55</f>
        <v>1.3656249999999999</v>
      </c>
      <c r="L55" s="36">
        <f t="shared" si="17"/>
        <v>2.4161121779418782</v>
      </c>
    </row>
    <row r="56" spans="1:13" s="28" customFormat="1" x14ac:dyDescent="0.25">
      <c r="A56" s="30"/>
      <c r="B56" s="30"/>
      <c r="C56" s="31"/>
      <c r="D56" s="113"/>
      <c r="E56" s="16" t="s">
        <v>90</v>
      </c>
      <c r="F56" s="42">
        <f>SUM(F53:F55)</f>
        <v>3100051.0700000003</v>
      </c>
      <c r="G56" s="37">
        <f t="shared" si="15"/>
        <v>1</v>
      </c>
      <c r="H56" s="38">
        <f>L56/2</f>
        <v>9.5</v>
      </c>
      <c r="I56" s="43">
        <f>SUM(I53:I55)</f>
        <v>320</v>
      </c>
      <c r="J56" s="39">
        <v>1</v>
      </c>
      <c r="K56" s="40">
        <f>L56/2</f>
        <v>9.5</v>
      </c>
      <c r="L56" s="41">
        <v>19</v>
      </c>
      <c r="M56" s="28" t="s">
        <v>118</v>
      </c>
    </row>
  </sheetData>
  <sheetProtection algorithmName="SHA-512" hashValue="j1VsPCs7J91Wsth7JQ0SO4vfYGdHuGQr9auX3Nl1BVjTOfodjuR/zEKEUwIJWlomtCHpV045f7P0nHRqf5i3cw==" saltValue="CF/azeu27Hp5xkQntk4BlA==" spinCount="100000" sheet="1" objects="1" scenarios="1"/>
  <sortState xmlns:xlrd2="http://schemas.microsoft.com/office/spreadsheetml/2017/richdata2" ref="E23:L47">
    <sortCondition ref="E23"/>
  </sortState>
  <mergeCells count="6">
    <mergeCell ref="D53:D56"/>
    <mergeCell ref="A2:C2"/>
    <mergeCell ref="D1:L1"/>
    <mergeCell ref="D3:D22"/>
    <mergeCell ref="D23:D48"/>
    <mergeCell ref="D49:D52"/>
  </mergeCells>
  <pageMargins left="0.7" right="0.7" top="0.75" bottom="0.75" header="0.3" footer="0.3"/>
  <pageSetup scale="83"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011A5-434F-4E1F-B839-BD736D957A18}">
  <dimension ref="A1:M56"/>
  <sheetViews>
    <sheetView topLeftCell="D1" workbookViewId="0">
      <selection activeCell="L2" sqref="E1:L1048576"/>
    </sheetView>
  </sheetViews>
  <sheetFormatPr defaultRowHeight="15" x14ac:dyDescent="0.25"/>
  <cols>
    <col min="1" max="2" width="0" hidden="1" customWidth="1"/>
    <col min="3" max="3" width="5.5703125" hidden="1" customWidth="1"/>
    <col min="4" max="4" width="21.140625" customWidth="1"/>
    <col min="5" max="5" width="43.140625" bestFit="1" customWidth="1"/>
    <col min="6" max="6" width="17.7109375" hidden="1" customWidth="1"/>
    <col min="7" max="7" width="17.7109375" style="22" hidden="1" customWidth="1"/>
    <col min="8" max="8" width="17.7109375" style="5" hidden="1" customWidth="1"/>
    <col min="9" max="10" width="17.7109375" hidden="1" customWidth="1"/>
    <col min="11" max="11" width="17.7109375" style="5" hidden="1" customWidth="1"/>
    <col min="12" max="12" width="17.7109375" style="28" customWidth="1"/>
  </cols>
  <sheetData>
    <row r="1" spans="1:12" x14ac:dyDescent="0.25">
      <c r="D1" s="117">
        <v>44682</v>
      </c>
      <c r="E1" s="118"/>
      <c r="F1" s="118"/>
      <c r="G1" s="118"/>
      <c r="H1" s="118"/>
      <c r="I1" s="118"/>
      <c r="J1" s="118"/>
      <c r="K1" s="118"/>
      <c r="L1" s="118"/>
    </row>
    <row r="2" spans="1:12" ht="25.5" x14ac:dyDescent="0.25">
      <c r="A2" s="116" t="s">
        <v>91</v>
      </c>
      <c r="B2" s="116"/>
      <c r="C2" s="116"/>
      <c r="D2" s="71" t="s">
        <v>34</v>
      </c>
      <c r="E2" s="71" t="s">
        <v>35</v>
      </c>
      <c r="F2" s="19" t="s">
        <v>36</v>
      </c>
      <c r="G2" s="23" t="s">
        <v>92</v>
      </c>
      <c r="H2" s="24" t="s">
        <v>93</v>
      </c>
      <c r="I2" s="17" t="s">
        <v>94</v>
      </c>
      <c r="J2" s="17" t="s">
        <v>95</v>
      </c>
      <c r="K2" s="33" t="s">
        <v>96</v>
      </c>
      <c r="L2" s="21" t="s">
        <v>97</v>
      </c>
    </row>
    <row r="3" spans="1:12" x14ac:dyDescent="0.25">
      <c r="A3" s="7" t="s">
        <v>98</v>
      </c>
      <c r="B3" s="8"/>
      <c r="C3" s="9" t="s">
        <v>99</v>
      </c>
      <c r="D3" s="111" t="s">
        <v>0</v>
      </c>
      <c r="E3" s="10" t="s">
        <v>51</v>
      </c>
      <c r="F3" s="11">
        <v>216256.83</v>
      </c>
      <c r="G3" s="34">
        <f t="shared" ref="G3:G21" si="0">F3/F$22</f>
        <v>1.0658863331152608E-2</v>
      </c>
      <c r="H3" s="35">
        <f t="shared" ref="H3:H21" si="1">H$22*G3</f>
        <v>0.46366055490513847</v>
      </c>
      <c r="I3" s="11">
        <v>15</v>
      </c>
      <c r="J3" s="34">
        <f t="shared" ref="J3:J21" si="2">I3/$I$22</f>
        <v>1.3574660633484163E-2</v>
      </c>
      <c r="K3" s="35">
        <f t="shared" ref="K3:K21" si="3">K$22*J3</f>
        <v>0.5904977375565611</v>
      </c>
      <c r="L3" s="36">
        <f t="shared" ref="L3:L21" si="4">H3+K3</f>
        <v>1.0541582924616995</v>
      </c>
    </row>
    <row r="4" spans="1:12" x14ac:dyDescent="0.25">
      <c r="A4" s="7" t="s">
        <v>98</v>
      </c>
      <c r="B4" s="8"/>
      <c r="C4" s="9" t="s">
        <v>100</v>
      </c>
      <c r="D4" s="112"/>
      <c r="E4" s="10" t="s">
        <v>53</v>
      </c>
      <c r="F4" s="11">
        <v>163384.65</v>
      </c>
      <c r="G4" s="34">
        <f t="shared" si="0"/>
        <v>8.0529001315621015E-3</v>
      </c>
      <c r="H4" s="35">
        <f t="shared" si="1"/>
        <v>0.3503011557229514</v>
      </c>
      <c r="I4" s="11">
        <v>18</v>
      </c>
      <c r="J4" s="34">
        <f t="shared" si="2"/>
        <v>1.6289592760180997E-2</v>
      </c>
      <c r="K4" s="35">
        <f t="shared" si="3"/>
        <v>0.70859728506787334</v>
      </c>
      <c r="L4" s="36">
        <f t="shared" si="4"/>
        <v>1.0588984407908248</v>
      </c>
    </row>
    <row r="5" spans="1:12" x14ac:dyDescent="0.25">
      <c r="A5" s="7" t="s">
        <v>98</v>
      </c>
      <c r="B5" s="8"/>
      <c r="C5" s="9" t="s">
        <v>101</v>
      </c>
      <c r="D5" s="112"/>
      <c r="E5" s="10" t="s">
        <v>43</v>
      </c>
      <c r="F5" s="11">
        <v>963325.16</v>
      </c>
      <c r="G5" s="34">
        <f t="shared" si="0"/>
        <v>4.7480355759865339E-2</v>
      </c>
      <c r="H5" s="35">
        <f t="shared" si="1"/>
        <v>2.0653954755541424</v>
      </c>
      <c r="I5" s="11">
        <v>54</v>
      </c>
      <c r="J5" s="34">
        <f t="shared" si="2"/>
        <v>4.8868778280542986E-2</v>
      </c>
      <c r="K5" s="35">
        <f t="shared" si="3"/>
        <v>2.1257918552036199</v>
      </c>
      <c r="L5" s="36">
        <f t="shared" si="4"/>
        <v>4.1911873307577618</v>
      </c>
    </row>
    <row r="6" spans="1:12" x14ac:dyDescent="0.25">
      <c r="A6" s="7" t="s">
        <v>98</v>
      </c>
      <c r="B6" s="8"/>
      <c r="C6" s="9" t="s">
        <v>102</v>
      </c>
      <c r="D6" s="112"/>
      <c r="E6" s="10" t="s">
        <v>40</v>
      </c>
      <c r="F6" s="11">
        <v>2069175.22</v>
      </c>
      <c r="G6" s="34">
        <f t="shared" si="0"/>
        <v>0.1019854766121728</v>
      </c>
      <c r="H6" s="35">
        <f t="shared" si="1"/>
        <v>4.4363682326295173</v>
      </c>
      <c r="I6" s="11">
        <v>155</v>
      </c>
      <c r="J6" s="34">
        <f t="shared" si="2"/>
        <v>0.14027149321266968</v>
      </c>
      <c r="K6" s="35">
        <f t="shared" si="3"/>
        <v>6.1018099547511309</v>
      </c>
      <c r="L6" s="36">
        <f t="shared" si="4"/>
        <v>10.538178187380648</v>
      </c>
    </row>
    <row r="7" spans="1:12" x14ac:dyDescent="0.25">
      <c r="A7" s="7" t="s">
        <v>98</v>
      </c>
      <c r="B7" s="8"/>
      <c r="C7" s="9" t="s">
        <v>103</v>
      </c>
      <c r="D7" s="112"/>
      <c r="E7" s="10" t="s">
        <v>50</v>
      </c>
      <c r="F7" s="11">
        <v>235927.69</v>
      </c>
      <c r="G7" s="34">
        <f t="shared" si="0"/>
        <v>1.162840037812697E-2</v>
      </c>
      <c r="H7" s="35">
        <f t="shared" si="1"/>
        <v>0.50583541644852315</v>
      </c>
      <c r="I7" s="11">
        <v>24</v>
      </c>
      <c r="J7" s="34">
        <f t="shared" si="2"/>
        <v>2.171945701357466E-2</v>
      </c>
      <c r="K7" s="35">
        <f t="shared" si="3"/>
        <v>0.94479638009049771</v>
      </c>
      <c r="L7" s="36">
        <f t="shared" si="4"/>
        <v>1.450631796539021</v>
      </c>
    </row>
    <row r="8" spans="1:12" x14ac:dyDescent="0.25">
      <c r="A8" s="7" t="s">
        <v>98</v>
      </c>
      <c r="B8" s="8"/>
      <c r="C8" s="9" t="s">
        <v>104</v>
      </c>
      <c r="D8" s="112"/>
      <c r="E8" s="10" t="s">
        <v>42</v>
      </c>
      <c r="F8" s="11">
        <v>794353.06</v>
      </c>
      <c r="G8" s="34">
        <f t="shared" si="0"/>
        <v>3.915206147811779E-2</v>
      </c>
      <c r="H8" s="35">
        <f t="shared" si="1"/>
        <v>1.7031146742981238</v>
      </c>
      <c r="I8" s="11">
        <v>48</v>
      </c>
      <c r="J8" s="34">
        <f t="shared" si="2"/>
        <v>4.343891402714932E-2</v>
      </c>
      <c r="K8" s="35">
        <f t="shared" si="3"/>
        <v>1.8895927601809954</v>
      </c>
      <c r="L8" s="36">
        <f t="shared" si="4"/>
        <v>3.5927074344791192</v>
      </c>
    </row>
    <row r="9" spans="1:12" x14ac:dyDescent="0.25">
      <c r="A9" s="7" t="s">
        <v>98</v>
      </c>
      <c r="B9" s="8"/>
      <c r="C9" s="9" t="s">
        <v>105</v>
      </c>
      <c r="D9" s="112"/>
      <c r="E9" s="10" t="s">
        <v>44</v>
      </c>
      <c r="F9" s="11">
        <v>677513.32</v>
      </c>
      <c r="G9" s="34">
        <f t="shared" si="0"/>
        <v>3.3393266159110271E-2</v>
      </c>
      <c r="H9" s="35">
        <f t="shared" si="1"/>
        <v>1.4526070779212967</v>
      </c>
      <c r="I9" s="11">
        <v>19</v>
      </c>
      <c r="J9" s="34">
        <f t="shared" si="2"/>
        <v>1.7194570135746608E-2</v>
      </c>
      <c r="K9" s="35">
        <f t="shared" si="3"/>
        <v>0.74796380090497738</v>
      </c>
      <c r="L9" s="36">
        <f t="shared" si="4"/>
        <v>2.2005708788262739</v>
      </c>
    </row>
    <row r="10" spans="1:12" x14ac:dyDescent="0.25">
      <c r="A10" s="7" t="s">
        <v>98</v>
      </c>
      <c r="B10" s="8"/>
      <c r="C10" s="9" t="s">
        <v>106</v>
      </c>
      <c r="D10" s="112"/>
      <c r="E10" s="10" t="s">
        <v>41</v>
      </c>
      <c r="F10" s="11">
        <v>1348326.54</v>
      </c>
      <c r="G10" s="34">
        <f t="shared" si="0"/>
        <v>6.6456297891844013E-2</v>
      </c>
      <c r="H10" s="35">
        <f t="shared" si="1"/>
        <v>2.8908489582952144</v>
      </c>
      <c r="I10" s="11">
        <v>38</v>
      </c>
      <c r="J10" s="34">
        <f t="shared" si="2"/>
        <v>3.4389140271493215E-2</v>
      </c>
      <c r="K10" s="35">
        <f t="shared" si="3"/>
        <v>1.4959276018099548</v>
      </c>
      <c r="L10" s="36">
        <f t="shared" si="4"/>
        <v>4.3867765601051687</v>
      </c>
    </row>
    <row r="11" spans="1:12" x14ac:dyDescent="0.25">
      <c r="A11" s="7" t="s">
        <v>98</v>
      </c>
      <c r="B11" s="8"/>
      <c r="C11" s="9" t="s">
        <v>107</v>
      </c>
      <c r="D11" s="112"/>
      <c r="E11" s="10" t="s">
        <v>46</v>
      </c>
      <c r="F11" s="11">
        <v>499256.75</v>
      </c>
      <c r="G11" s="34">
        <f t="shared" si="0"/>
        <v>2.4607359061933096E-2</v>
      </c>
      <c r="H11" s="35">
        <f t="shared" si="1"/>
        <v>1.0704201191940896</v>
      </c>
      <c r="I11" s="11">
        <v>59</v>
      </c>
      <c r="J11" s="34">
        <f t="shared" si="2"/>
        <v>5.3393665158371038E-2</v>
      </c>
      <c r="K11" s="35">
        <f t="shared" si="3"/>
        <v>2.32262443438914</v>
      </c>
      <c r="L11" s="36">
        <f t="shared" si="4"/>
        <v>3.3930445535832296</v>
      </c>
    </row>
    <row r="12" spans="1:12" x14ac:dyDescent="0.25">
      <c r="A12" s="7" t="s">
        <v>98</v>
      </c>
      <c r="B12" s="8"/>
      <c r="C12" s="9" t="s">
        <v>108</v>
      </c>
      <c r="D12" s="112"/>
      <c r="E12" s="10" t="s">
        <v>37</v>
      </c>
      <c r="F12" s="11">
        <v>4556753.9000000004</v>
      </c>
      <c r="G12" s="34">
        <f t="shared" si="0"/>
        <v>0.22459321656475148</v>
      </c>
      <c r="H12" s="35">
        <f t="shared" si="1"/>
        <v>9.7698049205666901</v>
      </c>
      <c r="I12" s="11">
        <v>151</v>
      </c>
      <c r="J12" s="34">
        <f t="shared" si="2"/>
        <v>0.13665158371040723</v>
      </c>
      <c r="K12" s="35">
        <f t="shared" si="3"/>
        <v>5.9443438914027142</v>
      </c>
      <c r="L12" s="36">
        <f t="shared" si="4"/>
        <v>15.714148811969405</v>
      </c>
    </row>
    <row r="13" spans="1:12" x14ac:dyDescent="0.25">
      <c r="A13" s="7" t="s">
        <v>98</v>
      </c>
      <c r="B13" s="8"/>
      <c r="C13" s="9" t="s">
        <v>109</v>
      </c>
      <c r="D13" s="112"/>
      <c r="E13" s="10" t="s">
        <v>52</v>
      </c>
      <c r="F13" s="11">
        <v>277135.43</v>
      </c>
      <c r="G13" s="34">
        <f t="shared" si="0"/>
        <v>1.3659446837310111E-2</v>
      </c>
      <c r="H13" s="35">
        <f t="shared" si="1"/>
        <v>0.59418593742298986</v>
      </c>
      <c r="I13" s="11">
        <v>32</v>
      </c>
      <c r="J13" s="34">
        <f t="shared" si="2"/>
        <v>2.8959276018099549E-2</v>
      </c>
      <c r="K13" s="35">
        <f t="shared" si="3"/>
        <v>1.2597285067873303</v>
      </c>
      <c r="L13" s="36">
        <f t="shared" si="4"/>
        <v>1.8539144442103201</v>
      </c>
    </row>
    <row r="14" spans="1:12" x14ac:dyDescent="0.25">
      <c r="A14" s="7" t="s">
        <v>98</v>
      </c>
      <c r="B14" s="8"/>
      <c r="C14" s="9" t="s">
        <v>110</v>
      </c>
      <c r="D14" s="112"/>
      <c r="E14" s="10" t="s">
        <v>47</v>
      </c>
      <c r="F14" s="11">
        <v>432439.81</v>
      </c>
      <c r="G14" s="34">
        <f t="shared" si="0"/>
        <v>2.1314086744634149E-2</v>
      </c>
      <c r="H14" s="35">
        <f t="shared" si="1"/>
        <v>0.92716277339158548</v>
      </c>
      <c r="I14" s="11">
        <v>37</v>
      </c>
      <c r="J14" s="34">
        <f t="shared" si="2"/>
        <v>3.3484162895927601E-2</v>
      </c>
      <c r="K14" s="35">
        <f t="shared" si="3"/>
        <v>1.4565610859728506</v>
      </c>
      <c r="L14" s="36">
        <f t="shared" si="4"/>
        <v>2.3837238593644363</v>
      </c>
    </row>
    <row r="15" spans="1:12" x14ac:dyDescent="0.25">
      <c r="A15" s="7" t="s">
        <v>98</v>
      </c>
      <c r="B15" s="8"/>
      <c r="C15" s="9" t="s">
        <v>111</v>
      </c>
      <c r="D15" s="112"/>
      <c r="E15" s="10" t="s">
        <v>45</v>
      </c>
      <c r="F15" s="11">
        <v>480966.81</v>
      </c>
      <c r="G15" s="34">
        <f t="shared" si="0"/>
        <v>2.3705884778808806E-2</v>
      </c>
      <c r="H15" s="35">
        <f t="shared" si="1"/>
        <v>1.031205987878183</v>
      </c>
      <c r="I15" s="11">
        <v>115</v>
      </c>
      <c r="J15" s="34">
        <f t="shared" si="2"/>
        <v>0.10407239819004525</v>
      </c>
      <c r="K15" s="35">
        <f t="shared" si="3"/>
        <v>4.5271493212669682</v>
      </c>
      <c r="L15" s="36">
        <f t="shared" si="4"/>
        <v>5.558355309145151</v>
      </c>
    </row>
    <row r="16" spans="1:12" x14ac:dyDescent="0.25">
      <c r="A16" s="7" t="s">
        <v>98</v>
      </c>
      <c r="B16" s="8"/>
      <c r="C16" s="9" t="s">
        <v>112</v>
      </c>
      <c r="D16" s="112"/>
      <c r="E16" s="10" t="s">
        <v>55</v>
      </c>
      <c r="F16" s="11">
        <v>29276.47</v>
      </c>
      <c r="G16" s="34">
        <f t="shared" si="0"/>
        <v>1.4429782058147686E-3</v>
      </c>
      <c r="H16" s="35">
        <f t="shared" si="1"/>
        <v>6.276955195294244E-2</v>
      </c>
      <c r="I16" s="11">
        <v>12</v>
      </c>
      <c r="J16" s="34">
        <f t="shared" si="2"/>
        <v>1.085972850678733E-2</v>
      </c>
      <c r="K16" s="35">
        <f t="shared" si="3"/>
        <v>0.47239819004524886</v>
      </c>
      <c r="L16" s="36">
        <f t="shared" si="4"/>
        <v>0.53516774199819128</v>
      </c>
    </row>
    <row r="17" spans="1:13" x14ac:dyDescent="0.25">
      <c r="A17" s="7" t="s">
        <v>98</v>
      </c>
      <c r="B17" s="8"/>
      <c r="C17" s="9" t="s">
        <v>113</v>
      </c>
      <c r="D17" s="112"/>
      <c r="E17" s="10" t="s">
        <v>49</v>
      </c>
      <c r="F17" s="11">
        <v>559711.21</v>
      </c>
      <c r="G17" s="34">
        <f t="shared" si="0"/>
        <v>2.7587037562254363E-2</v>
      </c>
      <c r="H17" s="35">
        <f t="shared" si="1"/>
        <v>1.2000361339580647</v>
      </c>
      <c r="I17" s="11">
        <v>58</v>
      </c>
      <c r="J17" s="34">
        <f t="shared" si="2"/>
        <v>5.2488687782805431E-2</v>
      </c>
      <c r="K17" s="35">
        <f t="shared" si="3"/>
        <v>2.2832579185520361</v>
      </c>
      <c r="L17" s="36">
        <f t="shared" si="4"/>
        <v>3.483294052510101</v>
      </c>
    </row>
    <row r="18" spans="1:13" x14ac:dyDescent="0.25">
      <c r="A18" s="7" t="s">
        <v>98</v>
      </c>
      <c r="B18" s="8"/>
      <c r="C18" s="9" t="s">
        <v>114</v>
      </c>
      <c r="D18" s="112"/>
      <c r="E18" s="10" t="s">
        <v>38</v>
      </c>
      <c r="F18" s="11">
        <v>4082107.56</v>
      </c>
      <c r="G18" s="34">
        <f t="shared" si="0"/>
        <v>0.20119885501468251</v>
      </c>
      <c r="H18" s="35">
        <f t="shared" si="1"/>
        <v>8.7521501931386894</v>
      </c>
      <c r="I18" s="11">
        <v>101</v>
      </c>
      <c r="J18" s="34">
        <f t="shared" si="2"/>
        <v>9.1402714932126691E-2</v>
      </c>
      <c r="K18" s="35">
        <f t="shared" si="3"/>
        <v>3.976018099547511</v>
      </c>
      <c r="L18" s="36">
        <f t="shared" si="4"/>
        <v>12.728168292686201</v>
      </c>
    </row>
    <row r="19" spans="1:13" x14ac:dyDescent="0.25">
      <c r="A19" s="7" t="s">
        <v>98</v>
      </c>
      <c r="B19" s="8"/>
      <c r="C19" s="9" t="s">
        <v>115</v>
      </c>
      <c r="D19" s="112"/>
      <c r="E19" s="10" t="s">
        <v>48</v>
      </c>
      <c r="F19" s="11">
        <v>1198224.79</v>
      </c>
      <c r="G19" s="34">
        <f t="shared" si="0"/>
        <v>5.9058085132428113E-2</v>
      </c>
      <c r="H19" s="35">
        <f t="shared" si="1"/>
        <v>2.5690267032606231</v>
      </c>
      <c r="I19" s="11">
        <v>56</v>
      </c>
      <c r="J19" s="34">
        <f t="shared" si="2"/>
        <v>5.0678733031674209E-2</v>
      </c>
      <c r="K19" s="35">
        <f t="shared" si="3"/>
        <v>2.2045248868778282</v>
      </c>
      <c r="L19" s="36">
        <f t="shared" si="4"/>
        <v>4.7735515901384513</v>
      </c>
    </row>
    <row r="20" spans="1:13" x14ac:dyDescent="0.25">
      <c r="A20" s="13" t="s">
        <v>98</v>
      </c>
      <c r="B20" s="8"/>
      <c r="C20" s="9" t="s">
        <v>116</v>
      </c>
      <c r="D20" s="112"/>
      <c r="E20" s="10" t="s">
        <v>54</v>
      </c>
      <c r="F20" s="11">
        <v>39365.75</v>
      </c>
      <c r="G20" s="34">
        <f t="shared" si="0"/>
        <v>1.9402584842213805E-3</v>
      </c>
      <c r="H20" s="35">
        <f t="shared" si="1"/>
        <v>8.4401244063630046E-2</v>
      </c>
      <c r="I20" s="11">
        <v>21</v>
      </c>
      <c r="J20" s="34">
        <f t="shared" si="2"/>
        <v>1.9004524886877826E-2</v>
      </c>
      <c r="K20" s="35">
        <f t="shared" si="3"/>
        <v>0.82669683257918547</v>
      </c>
      <c r="L20" s="36">
        <f t="shared" si="4"/>
        <v>0.9110980766428155</v>
      </c>
    </row>
    <row r="21" spans="1:13" x14ac:dyDescent="0.25">
      <c r="A21" s="7" t="s">
        <v>98</v>
      </c>
      <c r="B21" s="8"/>
      <c r="C21" s="9" t="s">
        <v>117</v>
      </c>
      <c r="D21" s="112"/>
      <c r="E21" s="10" t="s">
        <v>39</v>
      </c>
      <c r="F21" s="11">
        <v>1665419.48</v>
      </c>
      <c r="G21" s="34">
        <f t="shared" si="0"/>
        <v>8.2085169871209354E-2</v>
      </c>
      <c r="H21" s="35">
        <f t="shared" si="1"/>
        <v>3.5707048893976068</v>
      </c>
      <c r="I21" s="11">
        <v>92</v>
      </c>
      <c r="J21" s="34">
        <f t="shared" si="2"/>
        <v>8.3257918552036195E-2</v>
      </c>
      <c r="K21" s="35">
        <f t="shared" si="3"/>
        <v>3.6217194570135747</v>
      </c>
      <c r="L21" s="36">
        <f t="shared" si="4"/>
        <v>7.1924243464111814</v>
      </c>
    </row>
    <row r="22" spans="1:13" s="28" customFormat="1" x14ac:dyDescent="0.25">
      <c r="A22" s="25"/>
      <c r="B22" s="26"/>
      <c r="C22" s="27"/>
      <c r="D22" s="113"/>
      <c r="E22" s="14" t="s">
        <v>56</v>
      </c>
      <c r="F22" s="20">
        <v>20288920.43</v>
      </c>
      <c r="G22" s="37">
        <f t="shared" ref="G22" si="5">F22/F$22</f>
        <v>1</v>
      </c>
      <c r="H22" s="38">
        <f>L22/2</f>
        <v>43.5</v>
      </c>
      <c r="I22" s="18">
        <f>SUM(I3:I21)</f>
        <v>1105</v>
      </c>
      <c r="J22" s="39">
        <v>1</v>
      </c>
      <c r="K22" s="40">
        <f>L22/2</f>
        <v>43.5</v>
      </c>
      <c r="L22" s="41">
        <v>87</v>
      </c>
      <c r="M22" s="28" t="s">
        <v>118</v>
      </c>
    </row>
    <row r="23" spans="1:13" x14ac:dyDescent="0.25">
      <c r="A23" s="7" t="s">
        <v>98</v>
      </c>
      <c r="B23" s="8"/>
      <c r="C23" s="9" t="s">
        <v>119</v>
      </c>
      <c r="D23" s="111" t="s">
        <v>1</v>
      </c>
      <c r="E23" s="10" t="s">
        <v>57</v>
      </c>
      <c r="F23" s="11">
        <v>3395175.42</v>
      </c>
      <c r="G23" s="34">
        <f>F23/F$48</f>
        <v>0.26910768944646357</v>
      </c>
      <c r="H23" s="35">
        <f>H$48*G23</f>
        <v>21.797722845163548</v>
      </c>
      <c r="I23" s="11">
        <v>132</v>
      </c>
      <c r="J23" s="34">
        <f t="shared" ref="J23:J47" si="6">I23/$I$48</f>
        <v>6.3829787234042548E-2</v>
      </c>
      <c r="K23" s="35">
        <f t="shared" ref="K23:K47" si="7">$K$48*J23</f>
        <v>5.1702127659574462</v>
      </c>
      <c r="L23" s="36">
        <f>H23+K23</f>
        <v>26.967935611120993</v>
      </c>
    </row>
    <row r="24" spans="1:13" x14ac:dyDescent="0.25">
      <c r="A24" s="7" t="s">
        <v>98</v>
      </c>
      <c r="B24" s="8"/>
      <c r="C24" s="9" t="s">
        <v>120</v>
      </c>
      <c r="D24" s="112"/>
      <c r="E24" s="10" t="s">
        <v>64</v>
      </c>
      <c r="F24" s="11">
        <v>665524.07999999996</v>
      </c>
      <c r="G24" s="34">
        <f t="shared" ref="G24:G48" si="8">F24/F$48</f>
        <v>5.2750631494552752E-2</v>
      </c>
      <c r="H24" s="35">
        <f t="shared" ref="H24:H47" si="9">H$48*G24</f>
        <v>4.2728011510587729</v>
      </c>
      <c r="I24" s="11">
        <v>130</v>
      </c>
      <c r="J24" s="34">
        <f t="shared" si="6"/>
        <v>6.286266924564797E-2</v>
      </c>
      <c r="K24" s="35">
        <f t="shared" si="7"/>
        <v>5.0918762088974852</v>
      </c>
      <c r="L24" s="36">
        <f t="shared" ref="L24:L47" si="10">H24+K24</f>
        <v>9.3646773599562572</v>
      </c>
    </row>
    <row r="25" spans="1:13" x14ac:dyDescent="0.25">
      <c r="A25" s="13" t="s">
        <v>98</v>
      </c>
      <c r="B25" s="8"/>
      <c r="C25" s="9" t="s">
        <v>121</v>
      </c>
      <c r="D25" s="112"/>
      <c r="E25" s="10" t="s">
        <v>63</v>
      </c>
      <c r="F25" s="11">
        <v>541621.56000000006</v>
      </c>
      <c r="G25" s="34">
        <f t="shared" si="8"/>
        <v>4.2929895671190134E-2</v>
      </c>
      <c r="H25" s="35">
        <f t="shared" si="9"/>
        <v>3.4773215493664007</v>
      </c>
      <c r="I25" s="11">
        <v>132</v>
      </c>
      <c r="J25" s="34">
        <f t="shared" si="6"/>
        <v>6.3829787234042548E-2</v>
      </c>
      <c r="K25" s="35">
        <f t="shared" si="7"/>
        <v>5.1702127659574462</v>
      </c>
      <c r="L25" s="36">
        <f t="shared" si="10"/>
        <v>8.6475343153238473</v>
      </c>
    </row>
    <row r="26" spans="1:13" x14ac:dyDescent="0.25">
      <c r="A26" s="7" t="s">
        <v>98</v>
      </c>
      <c r="B26" s="8"/>
      <c r="C26" s="9" t="s">
        <v>122</v>
      </c>
      <c r="D26" s="112"/>
      <c r="E26" s="10" t="s">
        <v>59</v>
      </c>
      <c r="F26" s="11">
        <v>1243578.5</v>
      </c>
      <c r="G26" s="34">
        <f t="shared" si="8"/>
        <v>9.8568260953155393E-2</v>
      </c>
      <c r="H26" s="35">
        <f t="shared" si="9"/>
        <v>7.9840291372055869</v>
      </c>
      <c r="I26" s="11">
        <v>172</v>
      </c>
      <c r="J26" s="34">
        <f t="shared" si="6"/>
        <v>8.3172147001934232E-2</v>
      </c>
      <c r="K26" s="35">
        <f t="shared" si="7"/>
        <v>6.7369439071566726</v>
      </c>
      <c r="L26" s="36">
        <f t="shared" si="10"/>
        <v>14.72097304436226</v>
      </c>
    </row>
    <row r="27" spans="1:13" x14ac:dyDescent="0.25">
      <c r="A27" s="13" t="s">
        <v>98</v>
      </c>
      <c r="B27" s="8"/>
      <c r="C27" s="9" t="s">
        <v>123</v>
      </c>
      <c r="D27" s="112"/>
      <c r="E27" s="10" t="s">
        <v>62</v>
      </c>
      <c r="F27" s="11">
        <v>564155.1</v>
      </c>
      <c r="G27" s="34">
        <f t="shared" si="8"/>
        <v>4.4715944441668522E-2</v>
      </c>
      <c r="H27" s="35">
        <f t="shared" si="9"/>
        <v>3.6219914997751501</v>
      </c>
      <c r="I27" s="11">
        <v>177</v>
      </c>
      <c r="J27" s="34">
        <f t="shared" si="6"/>
        <v>8.5589941972920691E-2</v>
      </c>
      <c r="K27" s="35">
        <f t="shared" si="7"/>
        <v>6.932785299806576</v>
      </c>
      <c r="L27" s="36">
        <f t="shared" si="10"/>
        <v>10.554776799581726</v>
      </c>
    </row>
    <row r="28" spans="1:13" x14ac:dyDescent="0.25">
      <c r="A28" s="7" t="s">
        <v>98</v>
      </c>
      <c r="B28" s="8"/>
      <c r="C28" s="9" t="s">
        <v>124</v>
      </c>
      <c r="D28" s="112"/>
      <c r="E28" s="10" t="s">
        <v>61</v>
      </c>
      <c r="F28" s="11">
        <v>736952.91</v>
      </c>
      <c r="G28" s="34">
        <f t="shared" si="8"/>
        <v>5.8412208592434851E-2</v>
      </c>
      <c r="H28" s="35">
        <f t="shared" si="9"/>
        <v>4.731388895987223</v>
      </c>
      <c r="I28" s="11">
        <v>142</v>
      </c>
      <c r="J28" s="34">
        <f t="shared" si="6"/>
        <v>6.866537717601548E-2</v>
      </c>
      <c r="K28" s="35">
        <f t="shared" si="7"/>
        <v>5.5618955512572539</v>
      </c>
      <c r="L28" s="36">
        <f t="shared" si="10"/>
        <v>10.293284447244478</v>
      </c>
    </row>
    <row r="29" spans="1:13" x14ac:dyDescent="0.25">
      <c r="A29" s="7" t="s">
        <v>98</v>
      </c>
      <c r="B29" s="8"/>
      <c r="C29" s="9" t="s">
        <v>125</v>
      </c>
      <c r="D29" s="112"/>
      <c r="E29" s="10" t="s">
        <v>66</v>
      </c>
      <c r="F29" s="11">
        <v>478514.8</v>
      </c>
      <c r="G29" s="34">
        <f t="shared" si="8"/>
        <v>3.7927940758341321E-2</v>
      </c>
      <c r="H29" s="35">
        <f t="shared" si="9"/>
        <v>3.072163201425647</v>
      </c>
      <c r="I29" s="11">
        <v>158</v>
      </c>
      <c r="J29" s="34">
        <f t="shared" si="6"/>
        <v>7.6402321083172145E-2</v>
      </c>
      <c r="K29" s="35">
        <f t="shared" si="7"/>
        <v>6.1885880077369437</v>
      </c>
      <c r="L29" s="36">
        <f t="shared" si="10"/>
        <v>9.2607512091625903</v>
      </c>
    </row>
    <row r="30" spans="1:13" x14ac:dyDescent="0.25">
      <c r="A30" s="7" t="s">
        <v>98</v>
      </c>
      <c r="B30" s="8"/>
      <c r="C30" s="9" t="s">
        <v>126</v>
      </c>
      <c r="D30" s="112"/>
      <c r="E30" s="10" t="s">
        <v>68</v>
      </c>
      <c r="F30" s="11">
        <v>235882.52</v>
      </c>
      <c r="G30" s="34">
        <f t="shared" si="8"/>
        <v>1.8696471341091772E-2</v>
      </c>
      <c r="H30" s="35">
        <f t="shared" si="9"/>
        <v>1.5144141786284335</v>
      </c>
      <c r="I30" s="11">
        <v>48</v>
      </c>
      <c r="J30" s="34">
        <f t="shared" si="6"/>
        <v>2.321083172147002E-2</v>
      </c>
      <c r="K30" s="35">
        <f t="shared" si="7"/>
        <v>1.8800773694390716</v>
      </c>
      <c r="L30" s="36">
        <f t="shared" si="10"/>
        <v>3.3944915480675051</v>
      </c>
    </row>
    <row r="31" spans="1:13" x14ac:dyDescent="0.25">
      <c r="A31" s="13" t="s">
        <v>98</v>
      </c>
      <c r="B31" s="8"/>
      <c r="C31" s="9" t="s">
        <v>127</v>
      </c>
      <c r="D31" s="112"/>
      <c r="E31" s="10" t="s">
        <v>60</v>
      </c>
      <c r="F31" s="11">
        <v>767290.61</v>
      </c>
      <c r="G31" s="34">
        <f t="shared" si="8"/>
        <v>6.0816829073022563E-2</v>
      </c>
      <c r="H31" s="35">
        <f t="shared" si="9"/>
        <v>4.9261631549148275</v>
      </c>
      <c r="I31" s="11">
        <v>175</v>
      </c>
      <c r="J31" s="34">
        <f t="shared" si="6"/>
        <v>8.4622823984526113E-2</v>
      </c>
      <c r="K31" s="35">
        <f t="shared" si="7"/>
        <v>6.854448742746615</v>
      </c>
      <c r="L31" s="36">
        <f t="shared" si="10"/>
        <v>11.780611897661442</v>
      </c>
    </row>
    <row r="32" spans="1:13" x14ac:dyDescent="0.25">
      <c r="A32" s="7" t="s">
        <v>98</v>
      </c>
      <c r="B32" s="8"/>
      <c r="C32" s="9" t="s">
        <v>128</v>
      </c>
      <c r="D32" s="112"/>
      <c r="E32" s="10" t="s">
        <v>65</v>
      </c>
      <c r="F32" s="11">
        <v>473973.93</v>
      </c>
      <c r="G32" s="34">
        <f t="shared" si="8"/>
        <v>3.7568023262892221E-2</v>
      </c>
      <c r="H32" s="35">
        <f t="shared" si="9"/>
        <v>3.0430098842942699</v>
      </c>
      <c r="I32" s="11">
        <v>62</v>
      </c>
      <c r="J32" s="34">
        <f t="shared" si="6"/>
        <v>2.9980657640232108E-2</v>
      </c>
      <c r="K32" s="35">
        <f t="shared" si="7"/>
        <v>2.4284332688588006</v>
      </c>
      <c r="L32" s="36">
        <f t="shared" si="10"/>
        <v>5.4714431531530705</v>
      </c>
    </row>
    <row r="33" spans="1:13" x14ac:dyDescent="0.25">
      <c r="A33" s="7" t="s">
        <v>98</v>
      </c>
      <c r="B33" s="8"/>
      <c r="C33" s="9" t="s">
        <v>129</v>
      </c>
      <c r="D33" s="112"/>
      <c r="E33" s="10" t="s">
        <v>72</v>
      </c>
      <c r="F33" s="11">
        <v>129167.65</v>
      </c>
      <c r="G33" s="34">
        <f t="shared" si="8"/>
        <v>1.0238059464606248E-2</v>
      </c>
      <c r="H33" s="35">
        <f t="shared" si="9"/>
        <v>0.8292828166331061</v>
      </c>
      <c r="I33" s="11">
        <v>59</v>
      </c>
      <c r="J33" s="34">
        <f t="shared" si="6"/>
        <v>2.852998065764023E-2</v>
      </c>
      <c r="K33" s="35">
        <f t="shared" si="7"/>
        <v>2.3109284332688587</v>
      </c>
      <c r="L33" s="36">
        <f t="shared" si="10"/>
        <v>3.1402112499019648</v>
      </c>
    </row>
    <row r="34" spans="1:13" x14ac:dyDescent="0.25">
      <c r="A34" s="13" t="s">
        <v>98</v>
      </c>
      <c r="B34" s="8"/>
      <c r="C34" s="9" t="s">
        <v>130</v>
      </c>
      <c r="D34" s="112"/>
      <c r="E34" s="10" t="s">
        <v>70</v>
      </c>
      <c r="F34" s="11">
        <v>195235.26</v>
      </c>
      <c r="G34" s="34">
        <f t="shared" si="8"/>
        <v>1.5474696655608909E-2</v>
      </c>
      <c r="H34" s="35">
        <f t="shared" si="9"/>
        <v>1.2534504291043216</v>
      </c>
      <c r="I34" s="11">
        <v>71</v>
      </c>
      <c r="J34" s="34">
        <f t="shared" si="6"/>
        <v>3.433268858800774E-2</v>
      </c>
      <c r="K34" s="35">
        <f t="shared" si="7"/>
        <v>2.7809477756286269</v>
      </c>
      <c r="L34" s="36">
        <f t="shared" si="10"/>
        <v>4.0343982047329483</v>
      </c>
    </row>
    <row r="35" spans="1:13" x14ac:dyDescent="0.25">
      <c r="A35" s="13" t="s">
        <v>98</v>
      </c>
      <c r="B35" s="8"/>
      <c r="C35" s="9" t="s">
        <v>131</v>
      </c>
      <c r="D35" s="112"/>
      <c r="E35" s="10" t="s">
        <v>67</v>
      </c>
      <c r="F35" s="11">
        <v>323099.63</v>
      </c>
      <c r="G35" s="34">
        <f t="shared" si="8"/>
        <v>2.5609455811360485E-2</v>
      </c>
      <c r="H35" s="35">
        <f t="shared" si="9"/>
        <v>2.0743659207201994</v>
      </c>
      <c r="I35" s="11">
        <v>109</v>
      </c>
      <c r="J35" s="34">
        <f t="shared" si="6"/>
        <v>5.2707930367504832E-2</v>
      </c>
      <c r="K35" s="35">
        <f t="shared" si="7"/>
        <v>4.269342359767891</v>
      </c>
      <c r="L35" s="36">
        <f t="shared" si="10"/>
        <v>6.3437082804880909</v>
      </c>
    </row>
    <row r="36" spans="1:13" x14ac:dyDescent="0.25">
      <c r="A36" s="13" t="s">
        <v>98</v>
      </c>
      <c r="B36" s="8"/>
      <c r="C36" s="9" t="s">
        <v>132</v>
      </c>
      <c r="D36" s="112"/>
      <c r="E36" s="10" t="s">
        <v>58</v>
      </c>
      <c r="F36" s="11">
        <v>2051741.62</v>
      </c>
      <c r="G36" s="34">
        <f t="shared" si="8"/>
        <v>0.16262471843040854</v>
      </c>
      <c r="H36" s="35">
        <f t="shared" si="9"/>
        <v>13.172602192863092</v>
      </c>
      <c r="I36" s="11">
        <v>244</v>
      </c>
      <c r="J36" s="34">
        <f t="shared" si="6"/>
        <v>0.11798839458413926</v>
      </c>
      <c r="K36" s="35">
        <f t="shared" si="7"/>
        <v>9.5570599613152805</v>
      </c>
      <c r="L36" s="36">
        <f t="shared" si="10"/>
        <v>22.729662154178371</v>
      </c>
    </row>
    <row r="37" spans="1:13" x14ac:dyDescent="0.25">
      <c r="A37" s="13" t="s">
        <v>98</v>
      </c>
      <c r="B37" s="8"/>
      <c r="C37" s="9" t="s">
        <v>133</v>
      </c>
      <c r="D37" s="112"/>
      <c r="E37" s="10" t="s">
        <v>71</v>
      </c>
      <c r="F37" s="11">
        <v>305440.27</v>
      </c>
      <c r="G37" s="34">
        <f t="shared" si="8"/>
        <v>2.4209743284370262E-2</v>
      </c>
      <c r="H37" s="35">
        <f t="shared" si="9"/>
        <v>1.9609892060339913</v>
      </c>
      <c r="I37" s="11">
        <v>42</v>
      </c>
      <c r="J37" s="34">
        <f t="shared" si="6"/>
        <v>2.0309477756286266E-2</v>
      </c>
      <c r="K37" s="35">
        <f t="shared" si="7"/>
        <v>1.6450676982591874</v>
      </c>
      <c r="L37" s="36">
        <f t="shared" si="10"/>
        <v>3.6060569042931787</v>
      </c>
    </row>
    <row r="38" spans="1:13" x14ac:dyDescent="0.25">
      <c r="A38" s="7" t="s">
        <v>98</v>
      </c>
      <c r="B38" s="8"/>
      <c r="C38" s="9" t="s">
        <v>134</v>
      </c>
      <c r="D38" s="112"/>
      <c r="E38" s="10" t="s">
        <v>79</v>
      </c>
      <c r="F38" s="11">
        <v>9068.0300000000007</v>
      </c>
      <c r="G38" s="34">
        <f t="shared" si="8"/>
        <v>7.1874831172382108E-4</v>
      </c>
      <c r="H38" s="35">
        <f t="shared" si="9"/>
        <v>5.8218613249629507E-2</v>
      </c>
      <c r="I38" s="11">
        <v>19</v>
      </c>
      <c r="J38" s="34">
        <f t="shared" si="6"/>
        <v>9.1876208897485497E-3</v>
      </c>
      <c r="K38" s="35">
        <f t="shared" si="7"/>
        <v>0.74419729206963248</v>
      </c>
      <c r="L38" s="36">
        <f t="shared" si="10"/>
        <v>0.80241590531926199</v>
      </c>
    </row>
    <row r="39" spans="1:13" x14ac:dyDescent="0.25">
      <c r="A39" s="7" t="s">
        <v>98</v>
      </c>
      <c r="B39" s="8"/>
      <c r="C39" s="9" t="s">
        <v>135</v>
      </c>
      <c r="D39" s="112"/>
      <c r="E39" s="10" t="s">
        <v>75</v>
      </c>
      <c r="F39" s="11">
        <v>64708.68</v>
      </c>
      <c r="G39" s="34">
        <f t="shared" si="8"/>
        <v>5.1289259633985531E-3</v>
      </c>
      <c r="H39" s="35">
        <f t="shared" si="9"/>
        <v>0.41544300303528281</v>
      </c>
      <c r="I39" s="11">
        <v>23</v>
      </c>
      <c r="J39" s="34">
        <f t="shared" si="6"/>
        <v>1.1121856866537718E-2</v>
      </c>
      <c r="K39" s="35">
        <f t="shared" si="7"/>
        <v>0.90087040618955516</v>
      </c>
      <c r="L39" s="36">
        <f t="shared" si="10"/>
        <v>1.3163134092248381</v>
      </c>
    </row>
    <row r="40" spans="1:13" x14ac:dyDescent="0.25">
      <c r="A40" s="7" t="s">
        <v>98</v>
      </c>
      <c r="B40" s="8"/>
      <c r="C40" s="9" t="s">
        <v>136</v>
      </c>
      <c r="D40" s="112"/>
      <c r="E40" s="10" t="s">
        <v>74</v>
      </c>
      <c r="F40" s="11">
        <v>66712.41</v>
      </c>
      <c r="G40" s="34">
        <f t="shared" si="8"/>
        <v>5.2877451947696864E-3</v>
      </c>
      <c r="H40" s="35">
        <f t="shared" si="9"/>
        <v>0.42830736077634463</v>
      </c>
      <c r="I40" s="11">
        <v>41</v>
      </c>
      <c r="J40" s="34">
        <f t="shared" si="6"/>
        <v>1.9825918762088973E-2</v>
      </c>
      <c r="K40" s="35">
        <f t="shared" si="7"/>
        <v>1.6058994197292069</v>
      </c>
      <c r="L40" s="36">
        <f t="shared" si="10"/>
        <v>2.0342067805055515</v>
      </c>
    </row>
    <row r="41" spans="1:13" x14ac:dyDescent="0.25">
      <c r="A41" s="13" t="s">
        <v>98</v>
      </c>
      <c r="B41" s="8"/>
      <c r="C41" s="9" t="s">
        <v>137</v>
      </c>
      <c r="D41" s="112"/>
      <c r="E41" s="10" t="s">
        <v>69</v>
      </c>
      <c r="F41" s="11">
        <v>148790.13</v>
      </c>
      <c r="G41" s="34">
        <f t="shared" si="8"/>
        <v>1.1793372401576512E-2</v>
      </c>
      <c r="H41" s="35">
        <f t="shared" si="9"/>
        <v>0.95526316452769744</v>
      </c>
      <c r="I41" s="11">
        <v>17</v>
      </c>
      <c r="J41" s="34">
        <f t="shared" si="6"/>
        <v>8.2205029013539647E-3</v>
      </c>
      <c r="K41" s="35">
        <f t="shared" si="7"/>
        <v>0.66586073500967113</v>
      </c>
      <c r="L41" s="36">
        <f t="shared" si="10"/>
        <v>1.6211238995373685</v>
      </c>
    </row>
    <row r="42" spans="1:13" x14ac:dyDescent="0.25">
      <c r="A42" s="13" t="s">
        <v>98</v>
      </c>
      <c r="B42" s="8"/>
      <c r="C42" s="9" t="s">
        <v>138</v>
      </c>
      <c r="D42" s="112"/>
      <c r="E42" s="10" t="s">
        <v>77</v>
      </c>
      <c r="F42" s="11">
        <v>26683.43</v>
      </c>
      <c r="G42" s="34">
        <f t="shared" si="8"/>
        <v>2.1149764903182675E-3</v>
      </c>
      <c r="H42" s="35">
        <f t="shared" si="9"/>
        <v>0.17131309571577966</v>
      </c>
      <c r="I42" s="11">
        <v>11</v>
      </c>
      <c r="J42" s="34">
        <f t="shared" si="6"/>
        <v>5.3191489361702126E-3</v>
      </c>
      <c r="K42" s="35">
        <f t="shared" si="7"/>
        <v>0.43085106382978722</v>
      </c>
      <c r="L42" s="36">
        <f t="shared" si="10"/>
        <v>0.6021641595455669</v>
      </c>
    </row>
    <row r="43" spans="1:13" x14ac:dyDescent="0.25">
      <c r="A43" s="7" t="s">
        <v>98</v>
      </c>
      <c r="B43" s="8"/>
      <c r="C43" s="9" t="s">
        <v>139</v>
      </c>
      <c r="D43" s="112"/>
      <c r="E43" s="10" t="s">
        <v>78</v>
      </c>
      <c r="F43" s="11">
        <v>15877.76</v>
      </c>
      <c r="G43" s="34">
        <f t="shared" si="8"/>
        <v>1.2584997175743812E-3</v>
      </c>
      <c r="H43" s="35">
        <f t="shared" si="9"/>
        <v>0.10193847712352487</v>
      </c>
      <c r="I43" s="11">
        <v>16</v>
      </c>
      <c r="J43" s="34">
        <f t="shared" si="6"/>
        <v>7.7369439071566732E-3</v>
      </c>
      <c r="K43" s="35">
        <f t="shared" si="7"/>
        <v>0.62669245647969052</v>
      </c>
      <c r="L43" s="36">
        <f t="shared" si="10"/>
        <v>0.7286309336032154</v>
      </c>
    </row>
    <row r="44" spans="1:13" x14ac:dyDescent="0.25">
      <c r="A44" s="7" t="s">
        <v>98</v>
      </c>
      <c r="B44" s="8"/>
      <c r="C44" s="9" t="s">
        <v>140</v>
      </c>
      <c r="D44" s="112"/>
      <c r="E44" s="10" t="s">
        <v>81</v>
      </c>
      <c r="F44" s="11">
        <v>14257.9</v>
      </c>
      <c r="G44" s="34">
        <f t="shared" si="8"/>
        <v>1.1301067104682128E-3</v>
      </c>
      <c r="H44" s="35">
        <f t="shared" si="9"/>
        <v>9.1538643547925236E-2</v>
      </c>
      <c r="I44" s="11">
        <v>10</v>
      </c>
      <c r="J44" s="34">
        <f t="shared" si="6"/>
        <v>4.8355899419729211E-3</v>
      </c>
      <c r="K44" s="35">
        <f t="shared" si="7"/>
        <v>0.3916827852998066</v>
      </c>
      <c r="L44" s="36">
        <f t="shared" si="10"/>
        <v>0.48322142884773184</v>
      </c>
    </row>
    <row r="45" spans="1:13" x14ac:dyDescent="0.25">
      <c r="A45" s="13" t="s">
        <v>98</v>
      </c>
      <c r="B45" s="8"/>
      <c r="C45" s="9" t="s">
        <v>141</v>
      </c>
      <c r="D45" s="112"/>
      <c r="E45" s="10" t="s">
        <v>80</v>
      </c>
      <c r="F45" s="11">
        <v>11541.45</v>
      </c>
      <c r="G45" s="34">
        <f t="shared" si="8"/>
        <v>9.1479601438734705E-4</v>
      </c>
      <c r="H45" s="35">
        <f t="shared" si="9"/>
        <v>7.4098477165375112E-2</v>
      </c>
      <c r="I45" s="11">
        <v>15</v>
      </c>
      <c r="J45" s="34">
        <f t="shared" si="6"/>
        <v>7.2533849129593807E-3</v>
      </c>
      <c r="K45" s="35">
        <f t="shared" si="7"/>
        <v>0.58752417794970979</v>
      </c>
      <c r="L45" s="36">
        <f t="shared" si="10"/>
        <v>0.66162265511508489</v>
      </c>
    </row>
    <row r="46" spans="1:13" x14ac:dyDescent="0.25">
      <c r="A46" s="15" t="s">
        <v>98</v>
      </c>
      <c r="B46" s="8"/>
      <c r="C46" s="9" t="s">
        <v>142</v>
      </c>
      <c r="D46" s="112"/>
      <c r="E46" s="10" t="s">
        <v>76</v>
      </c>
      <c r="F46" s="11">
        <v>16377.49</v>
      </c>
      <c r="G46" s="34">
        <f t="shared" si="8"/>
        <v>1.2981092131117522E-3</v>
      </c>
      <c r="H46" s="35">
        <f t="shared" si="9"/>
        <v>0.10514684626205192</v>
      </c>
      <c r="I46" s="11">
        <v>5</v>
      </c>
      <c r="J46" s="34">
        <f t="shared" si="6"/>
        <v>2.4177949709864605E-3</v>
      </c>
      <c r="K46" s="35">
        <f t="shared" si="7"/>
        <v>0.1958413926499033</v>
      </c>
      <c r="L46" s="36">
        <f t="shared" si="10"/>
        <v>0.30098823891195525</v>
      </c>
    </row>
    <row r="47" spans="1:13" x14ac:dyDescent="0.25">
      <c r="A47" s="15"/>
      <c r="B47" s="8"/>
      <c r="C47" s="9"/>
      <c r="D47" s="112"/>
      <c r="E47" s="10" t="s">
        <v>73</v>
      </c>
      <c r="F47" s="11">
        <v>135048.06</v>
      </c>
      <c r="G47" s="34">
        <f t="shared" si="8"/>
        <v>1.0704151301503996E-2</v>
      </c>
      <c r="H47" s="35">
        <f t="shared" si="9"/>
        <v>0.86703625542182361</v>
      </c>
      <c r="I47" s="11">
        <v>58</v>
      </c>
      <c r="J47" s="34">
        <f t="shared" si="6"/>
        <v>2.8046421663442941E-2</v>
      </c>
      <c r="K47" s="35">
        <f t="shared" si="7"/>
        <v>2.2717601547388782</v>
      </c>
      <c r="L47" s="36">
        <f t="shared" si="10"/>
        <v>3.138796410160702</v>
      </c>
    </row>
    <row r="48" spans="1:13" s="28" customFormat="1" x14ac:dyDescent="0.25">
      <c r="A48" s="29"/>
      <c r="B48" s="26"/>
      <c r="C48" s="27"/>
      <c r="D48" s="113"/>
      <c r="E48" s="14" t="s">
        <v>82</v>
      </c>
      <c r="F48" s="20">
        <v>12616419.199999999</v>
      </c>
      <c r="G48" s="37">
        <f t="shared" si="8"/>
        <v>1</v>
      </c>
      <c r="H48" s="38">
        <f>L48/2</f>
        <v>81</v>
      </c>
      <c r="I48" s="18">
        <f>SUM(I23:I47)</f>
        <v>2068</v>
      </c>
      <c r="J48" s="39">
        <v>1</v>
      </c>
      <c r="K48" s="40">
        <f>L48/2</f>
        <v>81</v>
      </c>
      <c r="L48" s="41">
        <v>162</v>
      </c>
      <c r="M48" s="28" t="s">
        <v>118</v>
      </c>
    </row>
    <row r="49" spans="1:13" x14ac:dyDescent="0.25">
      <c r="A49" s="7" t="s">
        <v>98</v>
      </c>
      <c r="B49" s="8"/>
      <c r="C49" s="9" t="s">
        <v>143</v>
      </c>
      <c r="D49" s="111" t="s">
        <v>28</v>
      </c>
      <c r="E49" s="10" t="s">
        <v>84</v>
      </c>
      <c r="F49" s="11">
        <v>1072059.79</v>
      </c>
      <c r="G49" s="34">
        <f>F49/F$52</f>
        <v>0.13533977917552015</v>
      </c>
      <c r="H49" s="35">
        <f>H$52*G49</f>
        <v>5.4812610566085658</v>
      </c>
      <c r="I49" s="11">
        <v>145</v>
      </c>
      <c r="J49" s="34">
        <f>I49/$I$52</f>
        <v>0.14009661835748793</v>
      </c>
      <c r="K49" s="35">
        <f>$K$52*J49</f>
        <v>5.6739130434782616</v>
      </c>
      <c r="L49" s="36">
        <f>H49+K49</f>
        <v>11.155174100086828</v>
      </c>
    </row>
    <row r="50" spans="1:13" x14ac:dyDescent="0.25">
      <c r="A50" s="7" t="s">
        <v>98</v>
      </c>
      <c r="B50" s="8"/>
      <c r="C50" s="9" t="s">
        <v>144</v>
      </c>
      <c r="D50" s="112"/>
      <c r="E50" s="10" t="s">
        <v>83</v>
      </c>
      <c r="F50" s="11">
        <v>6830544.6299999999</v>
      </c>
      <c r="G50" s="34">
        <f t="shared" ref="G50:G52" si="11">F50/F$52</f>
        <v>0.86230675797730916</v>
      </c>
      <c r="H50" s="35">
        <f t="shared" ref="H50:H51" si="12">H$52*G50</f>
        <v>34.923423698081024</v>
      </c>
      <c r="I50" s="11">
        <v>871</v>
      </c>
      <c r="J50" s="34">
        <f>I50/$I$52</f>
        <v>0.84154589371980681</v>
      </c>
      <c r="K50" s="35">
        <f>$K$52*J50</f>
        <v>34.082608695652176</v>
      </c>
      <c r="L50" s="36">
        <f t="shared" ref="L50:L51" si="13">H50+K50</f>
        <v>69.006032393733193</v>
      </c>
    </row>
    <row r="51" spans="1:13" x14ac:dyDescent="0.25">
      <c r="A51" s="7" t="s">
        <v>98</v>
      </c>
      <c r="B51" s="8"/>
      <c r="C51" s="9" t="s">
        <v>145</v>
      </c>
      <c r="D51" s="112"/>
      <c r="E51" s="10" t="s">
        <v>85</v>
      </c>
      <c r="F51" s="11">
        <v>18642.36</v>
      </c>
      <c r="G51" s="34">
        <f t="shared" si="11"/>
        <v>2.353462847170632E-3</v>
      </c>
      <c r="H51" s="35">
        <f t="shared" si="12"/>
        <v>9.5315245310410593E-2</v>
      </c>
      <c r="I51" s="11">
        <v>19</v>
      </c>
      <c r="J51" s="34">
        <f>I51/$I$52</f>
        <v>1.8357487922705314E-2</v>
      </c>
      <c r="K51" s="35">
        <f>$K$52*J51</f>
        <v>0.74347826086956526</v>
      </c>
      <c r="L51" s="36">
        <f t="shared" si="13"/>
        <v>0.83879350617997583</v>
      </c>
    </row>
    <row r="52" spans="1:13" s="28" customFormat="1" x14ac:dyDescent="0.25">
      <c r="A52" s="32"/>
      <c r="B52" s="26"/>
      <c r="C52" s="27"/>
      <c r="D52" s="113"/>
      <c r="E52" s="14" t="s">
        <v>86</v>
      </c>
      <c r="F52" s="20">
        <v>7921246.7800000003</v>
      </c>
      <c r="G52" s="37">
        <f t="shared" si="11"/>
        <v>1</v>
      </c>
      <c r="H52" s="38">
        <f>L52/2</f>
        <v>40.5</v>
      </c>
      <c r="I52" s="18">
        <f>SUM(I49:I51)</f>
        <v>1035</v>
      </c>
      <c r="J52" s="39">
        <v>1</v>
      </c>
      <c r="K52" s="40">
        <f>L52/2</f>
        <v>40.5</v>
      </c>
      <c r="L52" s="41">
        <v>81</v>
      </c>
      <c r="M52" s="28" t="s">
        <v>118</v>
      </c>
    </row>
    <row r="53" spans="1:13" x14ac:dyDescent="0.25">
      <c r="A53" s="7" t="s">
        <v>98</v>
      </c>
      <c r="B53" s="8"/>
      <c r="C53" s="9" t="s">
        <v>146</v>
      </c>
      <c r="D53" s="111" t="s">
        <v>3</v>
      </c>
      <c r="E53" s="10" t="s">
        <v>87</v>
      </c>
      <c r="F53" s="11">
        <v>4270115.7300000004</v>
      </c>
      <c r="G53" s="34">
        <f>F53/F$56</f>
        <v>0.80397810425165495</v>
      </c>
      <c r="H53" s="35">
        <f>H$56*G53</f>
        <v>12.863649668026479</v>
      </c>
      <c r="I53" s="11">
        <v>236</v>
      </c>
      <c r="J53" s="34">
        <f>I53/$I$56</f>
        <v>0.73750000000000004</v>
      </c>
      <c r="K53" s="35">
        <f>$K$56*J53</f>
        <v>11.8</v>
      </c>
      <c r="L53" s="36">
        <f>H53+K53</f>
        <v>24.66364966802648</v>
      </c>
    </row>
    <row r="54" spans="1:13" x14ac:dyDescent="0.25">
      <c r="A54" s="7" t="s">
        <v>98</v>
      </c>
      <c r="B54" s="8"/>
      <c r="C54" s="9" t="s">
        <v>147</v>
      </c>
      <c r="D54" s="112"/>
      <c r="E54" s="10" t="s">
        <v>88</v>
      </c>
      <c r="F54" s="11">
        <v>518822.9</v>
      </c>
      <c r="G54" s="34">
        <f t="shared" ref="G54:G56" si="14">F54/F$56</f>
        <v>9.7684062437423891E-2</v>
      </c>
      <c r="H54" s="35">
        <f t="shared" ref="H54:H55" si="15">H$56*G54</f>
        <v>1.5629449989987823</v>
      </c>
      <c r="I54" s="11">
        <v>38</v>
      </c>
      <c r="J54" s="34">
        <f>I54/$I$56</f>
        <v>0.11874999999999999</v>
      </c>
      <c r="K54" s="35">
        <f>$K$56*J54</f>
        <v>1.9</v>
      </c>
      <c r="L54" s="36">
        <f t="shared" ref="L54:L55" si="16">H54+K54</f>
        <v>3.4629449989987822</v>
      </c>
    </row>
    <row r="55" spans="1:13" x14ac:dyDescent="0.25">
      <c r="A55" s="7" t="s">
        <v>98</v>
      </c>
      <c r="B55" s="8"/>
      <c r="C55" s="9" t="s">
        <v>148</v>
      </c>
      <c r="D55" s="112"/>
      <c r="E55" s="10" t="s">
        <v>89</v>
      </c>
      <c r="F55" s="11">
        <v>522295.23</v>
      </c>
      <c r="G55" s="34">
        <f t="shared" si="14"/>
        <v>9.8337833310921066E-2</v>
      </c>
      <c r="H55" s="35">
        <f t="shared" si="15"/>
        <v>1.5734053329747371</v>
      </c>
      <c r="I55" s="11">
        <v>46</v>
      </c>
      <c r="J55" s="34">
        <f>I55/$I$56</f>
        <v>0.14374999999999999</v>
      </c>
      <c r="K55" s="35">
        <f>$K$56*J55</f>
        <v>2.2999999999999998</v>
      </c>
      <c r="L55" s="36">
        <f t="shared" si="16"/>
        <v>3.8734053329747367</v>
      </c>
    </row>
    <row r="56" spans="1:13" s="28" customFormat="1" x14ac:dyDescent="0.25">
      <c r="A56" s="30"/>
      <c r="B56" s="30"/>
      <c r="C56" s="31"/>
      <c r="D56" s="113"/>
      <c r="E56" s="16" t="s">
        <v>90</v>
      </c>
      <c r="F56" s="42">
        <v>5311233.8600000013</v>
      </c>
      <c r="G56" s="37">
        <f t="shared" si="14"/>
        <v>1</v>
      </c>
      <c r="H56" s="38">
        <f>L56/2</f>
        <v>16</v>
      </c>
      <c r="I56" s="43">
        <f>SUM(I53:I55)</f>
        <v>320</v>
      </c>
      <c r="J56" s="39">
        <v>1</v>
      </c>
      <c r="K56" s="40">
        <f>L56/2</f>
        <v>16</v>
      </c>
      <c r="L56" s="41">
        <v>32</v>
      </c>
      <c r="M56" s="28" t="s">
        <v>118</v>
      </c>
    </row>
  </sheetData>
  <sheetProtection algorithmName="SHA-512" hashValue="SwgSr5OpM0WgXaZYPB/uAGi2Mgd+0LRt4wOnSUH0VFIn9aSTr7+tKZ9eTL6ezC3+sIJJv7ukVKw4PiUIvgKeKQ==" saltValue="y2Li34TgieyyjP344JKvIg==" spinCount="100000" sheet="1" objects="1" scenarios="1"/>
  <sortState xmlns:xlrd2="http://schemas.microsoft.com/office/spreadsheetml/2017/richdata2" ref="E3:L21">
    <sortCondition ref="E3"/>
  </sortState>
  <mergeCells count="6">
    <mergeCell ref="D53:D56"/>
    <mergeCell ref="A2:C2"/>
    <mergeCell ref="D49:D52"/>
    <mergeCell ref="D1:L1"/>
    <mergeCell ref="D3:D22"/>
    <mergeCell ref="D23:D4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703C3-39A9-4D0E-9CB8-F625A8F06046}">
  <dimension ref="A1:M56"/>
  <sheetViews>
    <sheetView topLeftCell="D1" zoomScale="80" zoomScaleNormal="80" workbookViewId="0">
      <selection activeCell="L2" sqref="E1:L1048576"/>
    </sheetView>
  </sheetViews>
  <sheetFormatPr defaultRowHeight="15" x14ac:dyDescent="0.25"/>
  <cols>
    <col min="1" max="2" width="0" hidden="1" customWidth="1"/>
    <col min="3" max="3" width="5.5703125" hidden="1" customWidth="1"/>
    <col min="4" max="4" width="21.140625" customWidth="1"/>
    <col min="5" max="5" width="43.140625" bestFit="1" customWidth="1"/>
    <col min="6" max="6" width="17.7109375" hidden="1" customWidth="1"/>
    <col min="7" max="7" width="17.7109375" style="22" hidden="1" customWidth="1"/>
    <col min="8" max="8" width="17.7109375" style="5" hidden="1" customWidth="1"/>
    <col min="9" max="10" width="17.7109375" hidden="1" customWidth="1"/>
    <col min="11" max="11" width="17.7109375" style="5" hidden="1" customWidth="1"/>
    <col min="12" max="12" width="17.7109375" style="28" customWidth="1"/>
  </cols>
  <sheetData>
    <row r="1" spans="1:12" x14ac:dyDescent="0.25">
      <c r="D1" s="117">
        <v>44713</v>
      </c>
      <c r="E1" s="118"/>
      <c r="F1" s="118"/>
      <c r="G1" s="118"/>
      <c r="H1" s="118"/>
      <c r="I1" s="118"/>
      <c r="J1" s="118"/>
      <c r="K1" s="118"/>
      <c r="L1" s="118"/>
    </row>
    <row r="2" spans="1:12" ht="25.5" x14ac:dyDescent="0.25">
      <c r="A2" s="116" t="s">
        <v>91</v>
      </c>
      <c r="B2" s="116"/>
      <c r="C2" s="116"/>
      <c r="D2" s="71" t="s">
        <v>34</v>
      </c>
      <c r="E2" s="71" t="s">
        <v>35</v>
      </c>
      <c r="F2" s="19" t="s">
        <v>36</v>
      </c>
      <c r="G2" s="23" t="s">
        <v>92</v>
      </c>
      <c r="H2" s="24" t="s">
        <v>93</v>
      </c>
      <c r="I2" s="17" t="s">
        <v>94</v>
      </c>
      <c r="J2" s="17" t="s">
        <v>95</v>
      </c>
      <c r="K2" s="33" t="s">
        <v>96</v>
      </c>
      <c r="L2" s="21" t="s">
        <v>97</v>
      </c>
    </row>
    <row r="3" spans="1:12" x14ac:dyDescent="0.25">
      <c r="A3" s="7" t="s">
        <v>98</v>
      </c>
      <c r="B3" s="8"/>
      <c r="C3" s="9" t="s">
        <v>99</v>
      </c>
      <c r="D3" s="111" t="s">
        <v>0</v>
      </c>
      <c r="E3" s="10" t="s">
        <v>51</v>
      </c>
      <c r="F3" s="11">
        <v>218613.19</v>
      </c>
      <c r="G3" s="34">
        <f t="shared" ref="G3:G21" si="0">F3/F$22</f>
        <v>1.0320687214399177E-2</v>
      </c>
      <c r="H3" s="35">
        <f t="shared" ref="H3:H21" si="1">H$22*G3</f>
        <v>0.46959126825516256</v>
      </c>
      <c r="I3" s="11">
        <v>15</v>
      </c>
      <c r="J3" s="34">
        <f t="shared" ref="J3:J21" si="2">I3/$I$22</f>
        <v>1.3574660633484163E-2</v>
      </c>
      <c r="K3" s="35">
        <f t="shared" ref="K3:K21" si="3">K$22*J3</f>
        <v>0.61764705882352944</v>
      </c>
      <c r="L3" s="36">
        <f t="shared" ref="L3:L21" si="4">H3+K3</f>
        <v>1.0872383270786921</v>
      </c>
    </row>
    <row r="4" spans="1:12" x14ac:dyDescent="0.25">
      <c r="A4" s="7" t="s">
        <v>98</v>
      </c>
      <c r="B4" s="8"/>
      <c r="C4" s="9" t="s">
        <v>100</v>
      </c>
      <c r="D4" s="112"/>
      <c r="E4" s="10" t="s">
        <v>53</v>
      </c>
      <c r="F4" s="11">
        <v>218897.84</v>
      </c>
      <c r="G4" s="34">
        <f t="shared" si="0"/>
        <v>1.033412548688209E-2</v>
      </c>
      <c r="H4" s="35">
        <f t="shared" si="1"/>
        <v>0.4702027096531351</v>
      </c>
      <c r="I4" s="11">
        <v>18</v>
      </c>
      <c r="J4" s="34">
        <f t="shared" si="2"/>
        <v>1.6289592760180997E-2</v>
      </c>
      <c r="K4" s="35">
        <f t="shared" si="3"/>
        <v>0.74117647058823533</v>
      </c>
      <c r="L4" s="36">
        <f t="shared" si="4"/>
        <v>1.2113791802413705</v>
      </c>
    </row>
    <row r="5" spans="1:12" x14ac:dyDescent="0.25">
      <c r="A5" s="7" t="s">
        <v>98</v>
      </c>
      <c r="B5" s="8"/>
      <c r="C5" s="9" t="s">
        <v>101</v>
      </c>
      <c r="D5" s="112"/>
      <c r="E5" s="10" t="s">
        <v>43</v>
      </c>
      <c r="F5" s="11">
        <v>1060892.19</v>
      </c>
      <c r="G5" s="34">
        <f t="shared" si="0"/>
        <v>5.0084518967903731E-2</v>
      </c>
      <c r="H5" s="35">
        <f t="shared" si="1"/>
        <v>2.27884561303962</v>
      </c>
      <c r="I5" s="11">
        <v>54</v>
      </c>
      <c r="J5" s="34">
        <f t="shared" si="2"/>
        <v>4.8868778280542986E-2</v>
      </c>
      <c r="K5" s="35">
        <f t="shared" si="3"/>
        <v>2.223529411764706</v>
      </c>
      <c r="L5" s="36">
        <f t="shared" si="4"/>
        <v>4.5023750248043264</v>
      </c>
    </row>
    <row r="6" spans="1:12" x14ac:dyDescent="0.25">
      <c r="A6" s="7" t="s">
        <v>98</v>
      </c>
      <c r="B6" s="8"/>
      <c r="C6" s="9" t="s">
        <v>102</v>
      </c>
      <c r="D6" s="112"/>
      <c r="E6" s="10" t="s">
        <v>40</v>
      </c>
      <c r="F6" s="11">
        <v>2203001.75</v>
      </c>
      <c r="G6" s="34">
        <f t="shared" si="0"/>
        <v>0.10400329456115623</v>
      </c>
      <c r="H6" s="35">
        <f t="shared" si="1"/>
        <v>4.7321499025326084</v>
      </c>
      <c r="I6" s="11">
        <v>155</v>
      </c>
      <c r="J6" s="34">
        <f t="shared" si="2"/>
        <v>0.14027149321266968</v>
      </c>
      <c r="K6" s="35">
        <f t="shared" si="3"/>
        <v>6.382352941176471</v>
      </c>
      <c r="L6" s="36">
        <f t="shared" si="4"/>
        <v>11.114502843709079</v>
      </c>
    </row>
    <row r="7" spans="1:12" x14ac:dyDescent="0.25">
      <c r="A7" s="7" t="s">
        <v>98</v>
      </c>
      <c r="B7" s="8"/>
      <c r="C7" s="9" t="s">
        <v>103</v>
      </c>
      <c r="D7" s="112"/>
      <c r="E7" s="10" t="s">
        <v>50</v>
      </c>
      <c r="F7" s="11">
        <v>245182.51</v>
      </c>
      <c r="G7" s="34">
        <f t="shared" si="0"/>
        <v>1.1575019769627343E-2</v>
      </c>
      <c r="H7" s="35">
        <f t="shared" si="1"/>
        <v>0.52666339951804408</v>
      </c>
      <c r="I7" s="11">
        <v>24</v>
      </c>
      <c r="J7" s="34">
        <f t="shared" si="2"/>
        <v>2.171945701357466E-2</v>
      </c>
      <c r="K7" s="35">
        <f t="shared" si="3"/>
        <v>0.98823529411764699</v>
      </c>
      <c r="L7" s="36">
        <f t="shared" si="4"/>
        <v>1.5148986936356912</v>
      </c>
    </row>
    <row r="8" spans="1:12" x14ac:dyDescent="0.25">
      <c r="A8" s="7" t="s">
        <v>98</v>
      </c>
      <c r="B8" s="8"/>
      <c r="C8" s="9" t="s">
        <v>104</v>
      </c>
      <c r="D8" s="112"/>
      <c r="E8" s="10" t="s">
        <v>42</v>
      </c>
      <c r="F8" s="11">
        <v>819963.48</v>
      </c>
      <c r="G8" s="34">
        <f t="shared" si="0"/>
        <v>3.8710320289046855E-2</v>
      </c>
      <c r="H8" s="35">
        <f t="shared" si="1"/>
        <v>1.761319573151632</v>
      </c>
      <c r="I8" s="11">
        <v>48</v>
      </c>
      <c r="J8" s="34">
        <f t="shared" si="2"/>
        <v>4.343891402714932E-2</v>
      </c>
      <c r="K8" s="35">
        <f t="shared" si="3"/>
        <v>1.976470588235294</v>
      </c>
      <c r="L8" s="36">
        <f t="shared" si="4"/>
        <v>3.737790161386926</v>
      </c>
    </row>
    <row r="9" spans="1:12" x14ac:dyDescent="0.25">
      <c r="A9" s="7" t="s">
        <v>98</v>
      </c>
      <c r="B9" s="8"/>
      <c r="C9" s="9" t="s">
        <v>105</v>
      </c>
      <c r="D9" s="112"/>
      <c r="E9" s="10" t="s">
        <v>44</v>
      </c>
      <c r="F9" s="11">
        <v>727466.33</v>
      </c>
      <c r="G9" s="34">
        <f t="shared" si="0"/>
        <v>3.4343547390424577E-2</v>
      </c>
      <c r="H9" s="35">
        <f t="shared" si="1"/>
        <v>1.5626314062643183</v>
      </c>
      <c r="I9" s="11">
        <v>19</v>
      </c>
      <c r="J9" s="34">
        <f t="shared" si="2"/>
        <v>1.7194570135746608E-2</v>
      </c>
      <c r="K9" s="35">
        <f t="shared" si="3"/>
        <v>0.7823529411764707</v>
      </c>
      <c r="L9" s="36">
        <f t="shared" si="4"/>
        <v>2.3449843474407892</v>
      </c>
    </row>
    <row r="10" spans="1:12" x14ac:dyDescent="0.25">
      <c r="A10" s="7" t="s">
        <v>98</v>
      </c>
      <c r="B10" s="8"/>
      <c r="C10" s="9" t="s">
        <v>106</v>
      </c>
      <c r="D10" s="112"/>
      <c r="E10" s="10" t="s">
        <v>41</v>
      </c>
      <c r="F10" s="11">
        <v>1348953.93</v>
      </c>
      <c r="G10" s="34">
        <f t="shared" si="0"/>
        <v>6.3683859048781655E-2</v>
      </c>
      <c r="H10" s="35">
        <f t="shared" si="1"/>
        <v>2.8976155867195654</v>
      </c>
      <c r="I10" s="11">
        <v>38</v>
      </c>
      <c r="J10" s="34">
        <f t="shared" si="2"/>
        <v>3.4389140271493215E-2</v>
      </c>
      <c r="K10" s="35">
        <f t="shared" si="3"/>
        <v>1.5647058823529414</v>
      </c>
      <c r="L10" s="36">
        <f t="shared" si="4"/>
        <v>4.4623214690725064</v>
      </c>
    </row>
    <row r="11" spans="1:12" x14ac:dyDescent="0.25">
      <c r="A11" s="7" t="s">
        <v>98</v>
      </c>
      <c r="B11" s="8"/>
      <c r="C11" s="9" t="s">
        <v>107</v>
      </c>
      <c r="D11" s="112"/>
      <c r="E11" s="10" t="s">
        <v>46</v>
      </c>
      <c r="F11" s="11">
        <v>523226.22</v>
      </c>
      <c r="G11" s="34">
        <f t="shared" si="0"/>
        <v>2.4701410555293627E-2</v>
      </c>
      <c r="H11" s="35">
        <f t="shared" si="1"/>
        <v>1.1239141802658601</v>
      </c>
      <c r="I11" s="11">
        <v>59</v>
      </c>
      <c r="J11" s="34">
        <f t="shared" si="2"/>
        <v>5.3393665158371038E-2</v>
      </c>
      <c r="K11" s="35">
        <f t="shared" si="3"/>
        <v>2.4294117647058822</v>
      </c>
      <c r="L11" s="36">
        <f t="shared" si="4"/>
        <v>3.5533259449717423</v>
      </c>
    </row>
    <row r="12" spans="1:12" x14ac:dyDescent="0.25">
      <c r="A12" s="7" t="s">
        <v>98</v>
      </c>
      <c r="B12" s="8"/>
      <c r="C12" s="9" t="s">
        <v>108</v>
      </c>
      <c r="D12" s="112"/>
      <c r="E12" s="10" t="s">
        <v>37</v>
      </c>
      <c r="F12" s="11">
        <v>4750286.54</v>
      </c>
      <c r="G12" s="34">
        <f t="shared" si="0"/>
        <v>0.22426012610726054</v>
      </c>
      <c r="H12" s="35">
        <f t="shared" si="1"/>
        <v>10.203835737880354</v>
      </c>
      <c r="I12" s="11">
        <v>151</v>
      </c>
      <c r="J12" s="34">
        <f t="shared" si="2"/>
        <v>0.13665158371040723</v>
      </c>
      <c r="K12" s="35">
        <f t="shared" si="3"/>
        <v>6.2176470588235286</v>
      </c>
      <c r="L12" s="36">
        <f t="shared" si="4"/>
        <v>16.421482796703884</v>
      </c>
    </row>
    <row r="13" spans="1:12" x14ac:dyDescent="0.25">
      <c r="A13" s="7" t="s">
        <v>98</v>
      </c>
      <c r="B13" s="8"/>
      <c r="C13" s="9" t="s">
        <v>109</v>
      </c>
      <c r="D13" s="112"/>
      <c r="E13" s="10" t="s">
        <v>52</v>
      </c>
      <c r="F13" s="11">
        <v>267159.44</v>
      </c>
      <c r="G13" s="34">
        <f t="shared" si="0"/>
        <v>1.2612546464438145E-2</v>
      </c>
      <c r="H13" s="35">
        <f t="shared" si="1"/>
        <v>0.57387086413193555</v>
      </c>
      <c r="I13" s="11">
        <v>32</v>
      </c>
      <c r="J13" s="34">
        <f t="shared" si="2"/>
        <v>2.8959276018099549E-2</v>
      </c>
      <c r="K13" s="35">
        <f t="shared" si="3"/>
        <v>1.3176470588235294</v>
      </c>
      <c r="L13" s="36">
        <f t="shared" si="4"/>
        <v>1.8915179229554648</v>
      </c>
    </row>
    <row r="14" spans="1:12" x14ac:dyDescent="0.25">
      <c r="A14" s="7" t="s">
        <v>98</v>
      </c>
      <c r="B14" s="8"/>
      <c r="C14" s="9" t="s">
        <v>110</v>
      </c>
      <c r="D14" s="112"/>
      <c r="E14" s="10" t="s">
        <v>47</v>
      </c>
      <c r="F14" s="11">
        <v>446658.26</v>
      </c>
      <c r="G14" s="34">
        <f t="shared" si="0"/>
        <v>2.1086651693741736E-2</v>
      </c>
      <c r="H14" s="35">
        <f t="shared" si="1"/>
        <v>0.95944265206524892</v>
      </c>
      <c r="I14" s="11">
        <v>37</v>
      </c>
      <c r="J14" s="34">
        <f t="shared" si="2"/>
        <v>3.3484162895927601E-2</v>
      </c>
      <c r="K14" s="35">
        <f t="shared" si="3"/>
        <v>1.5235294117647058</v>
      </c>
      <c r="L14" s="36">
        <f t="shared" si="4"/>
        <v>2.4829720638299548</v>
      </c>
    </row>
    <row r="15" spans="1:12" x14ac:dyDescent="0.25">
      <c r="A15" s="7" t="s">
        <v>98</v>
      </c>
      <c r="B15" s="8"/>
      <c r="C15" s="9" t="s">
        <v>111</v>
      </c>
      <c r="D15" s="112"/>
      <c r="E15" s="10" t="s">
        <v>45</v>
      </c>
      <c r="F15" s="11">
        <v>610733</v>
      </c>
      <c r="G15" s="34">
        <f t="shared" si="0"/>
        <v>2.8832589033221889E-2</v>
      </c>
      <c r="H15" s="35">
        <f t="shared" si="1"/>
        <v>1.3118828010115959</v>
      </c>
      <c r="I15" s="11">
        <v>115</v>
      </c>
      <c r="J15" s="34">
        <f t="shared" si="2"/>
        <v>0.10407239819004525</v>
      </c>
      <c r="K15" s="35">
        <f t="shared" si="3"/>
        <v>4.7352941176470589</v>
      </c>
      <c r="L15" s="36">
        <f t="shared" si="4"/>
        <v>6.0471769186586553</v>
      </c>
    </row>
    <row r="16" spans="1:12" x14ac:dyDescent="0.25">
      <c r="A16" s="7" t="s">
        <v>98</v>
      </c>
      <c r="B16" s="8"/>
      <c r="C16" s="9" t="s">
        <v>112</v>
      </c>
      <c r="D16" s="112"/>
      <c r="E16" s="10" t="s">
        <v>55</v>
      </c>
      <c r="F16" s="11">
        <v>29811.59</v>
      </c>
      <c r="G16" s="34">
        <f t="shared" si="0"/>
        <v>1.4073995066533286E-3</v>
      </c>
      <c r="H16" s="35">
        <f t="shared" si="1"/>
        <v>6.4036677552726448E-2</v>
      </c>
      <c r="I16" s="11">
        <v>12</v>
      </c>
      <c r="J16" s="34">
        <f t="shared" si="2"/>
        <v>1.085972850678733E-2</v>
      </c>
      <c r="K16" s="35">
        <f t="shared" si="3"/>
        <v>0.49411764705882349</v>
      </c>
      <c r="L16" s="36">
        <f t="shared" si="4"/>
        <v>0.5581543246115499</v>
      </c>
    </row>
    <row r="17" spans="1:13" x14ac:dyDescent="0.25">
      <c r="A17" s="7" t="s">
        <v>98</v>
      </c>
      <c r="B17" s="8"/>
      <c r="C17" s="9" t="s">
        <v>113</v>
      </c>
      <c r="D17" s="112"/>
      <c r="E17" s="10" t="s">
        <v>49</v>
      </c>
      <c r="F17" s="11">
        <v>620377.03</v>
      </c>
      <c r="G17" s="34">
        <f t="shared" si="0"/>
        <v>2.9287881859406267E-2</v>
      </c>
      <c r="H17" s="35">
        <f t="shared" si="1"/>
        <v>1.3325986246029851</v>
      </c>
      <c r="I17" s="11">
        <v>58</v>
      </c>
      <c r="J17" s="34">
        <f t="shared" si="2"/>
        <v>5.2488687782805431E-2</v>
      </c>
      <c r="K17" s="35">
        <f t="shared" si="3"/>
        <v>2.388235294117647</v>
      </c>
      <c r="L17" s="36">
        <f t="shared" si="4"/>
        <v>3.7208339187206318</v>
      </c>
    </row>
    <row r="18" spans="1:13" x14ac:dyDescent="0.25">
      <c r="A18" s="7" t="s">
        <v>98</v>
      </c>
      <c r="B18" s="8"/>
      <c r="C18" s="9" t="s">
        <v>114</v>
      </c>
      <c r="D18" s="112"/>
      <c r="E18" s="10" t="s">
        <v>38</v>
      </c>
      <c r="F18" s="11">
        <v>4126798.6</v>
      </c>
      <c r="G18" s="34">
        <f t="shared" si="0"/>
        <v>0.19482537877710135</v>
      </c>
      <c r="H18" s="35">
        <f t="shared" si="1"/>
        <v>8.8645547343581121</v>
      </c>
      <c r="I18" s="11">
        <v>101</v>
      </c>
      <c r="J18" s="34">
        <f t="shared" si="2"/>
        <v>9.1402714932126691E-2</v>
      </c>
      <c r="K18" s="35">
        <f t="shared" si="3"/>
        <v>4.1588235294117641</v>
      </c>
      <c r="L18" s="36">
        <f t="shared" si="4"/>
        <v>13.023378263769876</v>
      </c>
    </row>
    <row r="19" spans="1:13" x14ac:dyDescent="0.25">
      <c r="A19" s="7" t="s">
        <v>98</v>
      </c>
      <c r="B19" s="8"/>
      <c r="C19" s="9" t="s">
        <v>115</v>
      </c>
      <c r="D19" s="112"/>
      <c r="E19" s="10" t="s">
        <v>48</v>
      </c>
      <c r="F19" s="11">
        <v>1187142.8500000001</v>
      </c>
      <c r="G19" s="34">
        <f t="shared" si="0"/>
        <v>5.6044788668334247E-2</v>
      </c>
      <c r="H19" s="35">
        <f t="shared" si="1"/>
        <v>2.5500378844092082</v>
      </c>
      <c r="I19" s="11">
        <v>56</v>
      </c>
      <c r="J19" s="34">
        <f t="shared" si="2"/>
        <v>5.0678733031674209E-2</v>
      </c>
      <c r="K19" s="35">
        <f t="shared" si="3"/>
        <v>2.3058823529411763</v>
      </c>
      <c r="L19" s="36">
        <f t="shared" si="4"/>
        <v>4.855920237350384</v>
      </c>
    </row>
    <row r="20" spans="1:13" x14ac:dyDescent="0.25">
      <c r="A20" s="13" t="s">
        <v>98</v>
      </c>
      <c r="B20" s="8"/>
      <c r="C20" s="9" t="s">
        <v>116</v>
      </c>
      <c r="D20" s="112"/>
      <c r="E20" s="10" t="s">
        <v>54</v>
      </c>
      <c r="F20" s="11">
        <v>37712.42</v>
      </c>
      <c r="G20" s="34">
        <f t="shared" si="0"/>
        <v>1.780396191638994E-3</v>
      </c>
      <c r="H20" s="35">
        <f t="shared" si="1"/>
        <v>8.100802671957423E-2</v>
      </c>
      <c r="I20" s="11">
        <v>21</v>
      </c>
      <c r="J20" s="34">
        <f t="shared" si="2"/>
        <v>1.9004524886877826E-2</v>
      </c>
      <c r="K20" s="35">
        <f t="shared" si="3"/>
        <v>0.8647058823529411</v>
      </c>
      <c r="L20" s="36">
        <f t="shared" si="4"/>
        <v>0.94571390907251529</v>
      </c>
    </row>
    <row r="21" spans="1:13" x14ac:dyDescent="0.25">
      <c r="A21" s="7" t="s">
        <v>98</v>
      </c>
      <c r="B21" s="8"/>
      <c r="C21" s="9" t="s">
        <v>117</v>
      </c>
      <c r="D21" s="112"/>
      <c r="E21" s="10" t="s">
        <v>39</v>
      </c>
      <c r="F21" s="11">
        <v>1739160.95</v>
      </c>
      <c r="G21" s="34">
        <f t="shared" si="0"/>
        <v>8.2105458414688179E-2</v>
      </c>
      <c r="H21" s="35">
        <f t="shared" si="1"/>
        <v>3.7357983578683123</v>
      </c>
      <c r="I21" s="11">
        <v>92</v>
      </c>
      <c r="J21" s="34">
        <f t="shared" si="2"/>
        <v>8.3257918552036195E-2</v>
      </c>
      <c r="K21" s="35">
        <f t="shared" si="3"/>
        <v>3.7882352941176469</v>
      </c>
      <c r="L21" s="36">
        <f t="shared" si="4"/>
        <v>7.5240336519859596</v>
      </c>
    </row>
    <row r="22" spans="1:13" s="28" customFormat="1" x14ac:dyDescent="0.25">
      <c r="A22" s="25"/>
      <c r="B22" s="26"/>
      <c r="C22" s="27"/>
      <c r="D22" s="113"/>
      <c r="E22" s="14" t="s">
        <v>56</v>
      </c>
      <c r="F22" s="20">
        <v>21182038.120000001</v>
      </c>
      <c r="G22" s="37">
        <f t="shared" ref="G22" si="5">F22/F$22</f>
        <v>1</v>
      </c>
      <c r="H22" s="38">
        <f>L22/2</f>
        <v>45.5</v>
      </c>
      <c r="I22" s="18">
        <v>1105</v>
      </c>
      <c r="J22" s="39">
        <v>1</v>
      </c>
      <c r="K22" s="40">
        <f>L22/2</f>
        <v>45.5</v>
      </c>
      <c r="L22" s="41">
        <v>91</v>
      </c>
      <c r="M22" s="28" t="s">
        <v>118</v>
      </c>
    </row>
    <row r="23" spans="1:13" x14ac:dyDescent="0.25">
      <c r="A23" s="7" t="s">
        <v>98</v>
      </c>
      <c r="B23" s="8"/>
      <c r="C23" s="9" t="s">
        <v>119</v>
      </c>
      <c r="D23" s="111" t="s">
        <v>1</v>
      </c>
      <c r="E23" s="10" t="s">
        <v>57</v>
      </c>
      <c r="F23" s="11">
        <v>3215840.03</v>
      </c>
      <c r="G23" s="34">
        <f>F23/F$48</f>
        <v>0.26345968508819401</v>
      </c>
      <c r="H23" s="35">
        <f>H$48*G23</f>
        <v>20.549855436879131</v>
      </c>
      <c r="I23" s="11">
        <v>132</v>
      </c>
      <c r="J23" s="34">
        <f t="shared" ref="J23:J47" si="6">I23/$I$48</f>
        <v>6.3829787234042548E-2</v>
      </c>
      <c r="K23" s="35">
        <f t="shared" ref="K23:K47" si="7">$K$48*J23</f>
        <v>4.9787234042553186</v>
      </c>
      <c r="L23" s="36">
        <f>H23+K23</f>
        <v>25.528578841134451</v>
      </c>
    </row>
    <row r="24" spans="1:13" x14ac:dyDescent="0.25">
      <c r="A24" s="7" t="s">
        <v>98</v>
      </c>
      <c r="B24" s="8"/>
      <c r="C24" s="9" t="s">
        <v>120</v>
      </c>
      <c r="D24" s="112"/>
      <c r="E24" s="10" t="s">
        <v>64</v>
      </c>
      <c r="F24" s="11">
        <v>761932.68</v>
      </c>
      <c r="G24" s="34">
        <f t="shared" ref="G24:G48" si="8">F24/F$48</f>
        <v>6.2421806451362478E-2</v>
      </c>
      <c r="H24" s="35">
        <f t="shared" ref="H24:H47" si="9">H$48*G24</f>
        <v>4.8689009032062733</v>
      </c>
      <c r="I24" s="11">
        <v>130</v>
      </c>
      <c r="J24" s="34">
        <f t="shared" si="6"/>
        <v>6.286266924564797E-2</v>
      </c>
      <c r="K24" s="35">
        <f t="shared" si="7"/>
        <v>4.9032882011605414</v>
      </c>
      <c r="L24" s="36">
        <f t="shared" ref="L24:L47" si="10">H24+K24</f>
        <v>9.7721891043668148</v>
      </c>
    </row>
    <row r="25" spans="1:13" x14ac:dyDescent="0.25">
      <c r="A25" s="13" t="s">
        <v>98</v>
      </c>
      <c r="B25" s="8"/>
      <c r="C25" s="9" t="s">
        <v>121</v>
      </c>
      <c r="D25" s="112"/>
      <c r="E25" s="10" t="s">
        <v>63</v>
      </c>
      <c r="F25" s="11">
        <v>489558.9</v>
      </c>
      <c r="G25" s="34">
        <f t="shared" si="8"/>
        <v>4.0107415923335797E-2</v>
      </c>
      <c r="H25" s="35">
        <f t="shared" si="9"/>
        <v>3.1283784420201921</v>
      </c>
      <c r="I25" s="11">
        <v>132</v>
      </c>
      <c r="J25" s="34">
        <f t="shared" si="6"/>
        <v>6.3829787234042548E-2</v>
      </c>
      <c r="K25" s="35">
        <f t="shared" si="7"/>
        <v>4.9787234042553186</v>
      </c>
      <c r="L25" s="36">
        <f t="shared" si="10"/>
        <v>8.1071018462755102</v>
      </c>
    </row>
    <row r="26" spans="1:13" x14ac:dyDescent="0.25">
      <c r="A26" s="7" t="s">
        <v>98</v>
      </c>
      <c r="B26" s="8"/>
      <c r="C26" s="9" t="s">
        <v>122</v>
      </c>
      <c r="D26" s="112"/>
      <c r="E26" s="10" t="s">
        <v>59</v>
      </c>
      <c r="F26" s="11">
        <v>1171088.48</v>
      </c>
      <c r="G26" s="34">
        <f t="shared" si="8"/>
        <v>9.5942148637042673E-2</v>
      </c>
      <c r="H26" s="35">
        <f t="shared" si="9"/>
        <v>7.4834875936893281</v>
      </c>
      <c r="I26" s="11">
        <v>172</v>
      </c>
      <c r="J26" s="34">
        <f t="shared" si="6"/>
        <v>8.3172147001934232E-2</v>
      </c>
      <c r="K26" s="35">
        <f t="shared" si="7"/>
        <v>6.4874274661508702</v>
      </c>
      <c r="L26" s="36">
        <f t="shared" si="10"/>
        <v>13.970915059840198</v>
      </c>
    </row>
    <row r="27" spans="1:13" x14ac:dyDescent="0.25">
      <c r="A27" s="13" t="s">
        <v>98</v>
      </c>
      <c r="B27" s="8"/>
      <c r="C27" s="9" t="s">
        <v>123</v>
      </c>
      <c r="D27" s="112"/>
      <c r="E27" s="10" t="s">
        <v>62</v>
      </c>
      <c r="F27" s="11">
        <v>566839.38</v>
      </c>
      <c r="G27" s="34">
        <f t="shared" si="8"/>
        <v>4.6438667084564879E-2</v>
      </c>
      <c r="H27" s="35">
        <f t="shared" si="9"/>
        <v>3.6222160325960604</v>
      </c>
      <c r="I27" s="11">
        <v>177</v>
      </c>
      <c r="J27" s="34">
        <f t="shared" si="6"/>
        <v>8.5589941972920691E-2</v>
      </c>
      <c r="K27" s="35">
        <f t="shared" si="7"/>
        <v>6.6760154738878139</v>
      </c>
      <c r="L27" s="36">
        <f t="shared" si="10"/>
        <v>10.298231506483875</v>
      </c>
    </row>
    <row r="28" spans="1:13" x14ac:dyDescent="0.25">
      <c r="A28" s="7" t="s">
        <v>98</v>
      </c>
      <c r="B28" s="8"/>
      <c r="C28" s="9" t="s">
        <v>124</v>
      </c>
      <c r="D28" s="112"/>
      <c r="E28" s="10" t="s">
        <v>61</v>
      </c>
      <c r="F28" s="11">
        <v>719732.39</v>
      </c>
      <c r="G28" s="34">
        <f t="shared" si="8"/>
        <v>5.8964521570798796E-2</v>
      </c>
      <c r="H28" s="35">
        <f t="shared" si="9"/>
        <v>4.599232682522306</v>
      </c>
      <c r="I28" s="11">
        <v>142</v>
      </c>
      <c r="J28" s="34">
        <f t="shared" si="6"/>
        <v>6.866537717601548E-2</v>
      </c>
      <c r="K28" s="35">
        <f t="shared" si="7"/>
        <v>5.3558994197292078</v>
      </c>
      <c r="L28" s="36">
        <f t="shared" si="10"/>
        <v>9.9551321022515147</v>
      </c>
    </row>
    <row r="29" spans="1:13" x14ac:dyDescent="0.25">
      <c r="A29" s="7" t="s">
        <v>98</v>
      </c>
      <c r="B29" s="8"/>
      <c r="C29" s="9" t="s">
        <v>125</v>
      </c>
      <c r="D29" s="112"/>
      <c r="E29" s="10" t="s">
        <v>66</v>
      </c>
      <c r="F29" s="11">
        <v>445851.34</v>
      </c>
      <c r="G29" s="34">
        <f t="shared" si="8"/>
        <v>3.6526647015010051E-2</v>
      </c>
      <c r="H29" s="35">
        <f t="shared" si="9"/>
        <v>2.8490784671707838</v>
      </c>
      <c r="I29" s="11">
        <v>158</v>
      </c>
      <c r="J29" s="34">
        <f t="shared" si="6"/>
        <v>7.6402321083172145E-2</v>
      </c>
      <c r="K29" s="35">
        <f t="shared" si="7"/>
        <v>5.9593810444874276</v>
      </c>
      <c r="L29" s="36">
        <f t="shared" si="10"/>
        <v>8.8084595116582118</v>
      </c>
    </row>
    <row r="30" spans="1:13" x14ac:dyDescent="0.25">
      <c r="A30" s="7" t="s">
        <v>98</v>
      </c>
      <c r="B30" s="8"/>
      <c r="C30" s="9" t="s">
        <v>126</v>
      </c>
      <c r="D30" s="112"/>
      <c r="E30" s="10" t="s">
        <v>68</v>
      </c>
      <c r="F30" s="11">
        <v>227347.38</v>
      </c>
      <c r="G30" s="34">
        <f t="shared" si="8"/>
        <v>1.862557483632853E-2</v>
      </c>
      <c r="H30" s="35">
        <f t="shared" si="9"/>
        <v>1.4527948372336252</v>
      </c>
      <c r="I30" s="11">
        <v>48</v>
      </c>
      <c r="J30" s="34">
        <f t="shared" si="6"/>
        <v>2.321083172147002E-2</v>
      </c>
      <c r="K30" s="35">
        <f t="shared" si="7"/>
        <v>1.8104448742746615</v>
      </c>
      <c r="L30" s="36">
        <f t="shared" si="10"/>
        <v>3.2632397115082865</v>
      </c>
    </row>
    <row r="31" spans="1:13" x14ac:dyDescent="0.25">
      <c r="A31" s="13" t="s">
        <v>98</v>
      </c>
      <c r="B31" s="8"/>
      <c r="C31" s="9" t="s">
        <v>127</v>
      </c>
      <c r="D31" s="112"/>
      <c r="E31" s="10" t="s">
        <v>60</v>
      </c>
      <c r="F31" s="11">
        <v>765371.83</v>
      </c>
      <c r="G31" s="34">
        <f t="shared" si="8"/>
        <v>6.2703560943973558E-2</v>
      </c>
      <c r="H31" s="35">
        <f t="shared" si="9"/>
        <v>4.8908777536299377</v>
      </c>
      <c r="I31" s="11">
        <v>175</v>
      </c>
      <c r="J31" s="34">
        <f t="shared" si="6"/>
        <v>8.4622823984526113E-2</v>
      </c>
      <c r="K31" s="35">
        <f t="shared" si="7"/>
        <v>6.6005802707930368</v>
      </c>
      <c r="L31" s="36">
        <f t="shared" si="10"/>
        <v>11.491458024422975</v>
      </c>
    </row>
    <row r="32" spans="1:13" x14ac:dyDescent="0.25">
      <c r="A32" s="7" t="s">
        <v>98</v>
      </c>
      <c r="B32" s="8"/>
      <c r="C32" s="9" t="s">
        <v>128</v>
      </c>
      <c r="D32" s="112"/>
      <c r="E32" s="10" t="s">
        <v>65</v>
      </c>
      <c r="F32" s="11">
        <v>507888.5</v>
      </c>
      <c r="G32" s="34">
        <f t="shared" si="8"/>
        <v>4.1609079749503342E-2</v>
      </c>
      <c r="H32" s="35">
        <f t="shared" si="9"/>
        <v>3.2455082204612609</v>
      </c>
      <c r="I32" s="11">
        <v>62</v>
      </c>
      <c r="J32" s="34">
        <f t="shared" si="6"/>
        <v>2.9980657640232108E-2</v>
      </c>
      <c r="K32" s="35">
        <f t="shared" si="7"/>
        <v>2.3384912959381046</v>
      </c>
      <c r="L32" s="36">
        <f t="shared" si="10"/>
        <v>5.5839995163993654</v>
      </c>
    </row>
    <row r="33" spans="1:13" x14ac:dyDescent="0.25">
      <c r="A33" s="7" t="s">
        <v>98</v>
      </c>
      <c r="B33" s="8"/>
      <c r="C33" s="9" t="s">
        <v>129</v>
      </c>
      <c r="D33" s="112"/>
      <c r="E33" s="10" t="s">
        <v>72</v>
      </c>
      <c r="F33" s="11">
        <v>142922.78</v>
      </c>
      <c r="G33" s="34">
        <f t="shared" si="8"/>
        <v>1.1709037221832591E-2</v>
      </c>
      <c r="H33" s="35">
        <f t="shared" si="9"/>
        <v>0.91330490330294212</v>
      </c>
      <c r="I33" s="11">
        <v>59</v>
      </c>
      <c r="J33" s="34">
        <f t="shared" si="6"/>
        <v>2.852998065764023E-2</v>
      </c>
      <c r="K33" s="35">
        <f t="shared" si="7"/>
        <v>2.225338491295938</v>
      </c>
      <c r="L33" s="36">
        <f t="shared" si="10"/>
        <v>3.1386433945988799</v>
      </c>
    </row>
    <row r="34" spans="1:13" x14ac:dyDescent="0.25">
      <c r="A34" s="13" t="s">
        <v>98</v>
      </c>
      <c r="B34" s="8"/>
      <c r="C34" s="9" t="s">
        <v>130</v>
      </c>
      <c r="D34" s="112"/>
      <c r="E34" s="10" t="s">
        <v>70</v>
      </c>
      <c r="F34" s="11">
        <v>160710.5</v>
      </c>
      <c r="G34" s="34">
        <f t="shared" si="8"/>
        <v>1.3166307193572127E-2</v>
      </c>
      <c r="H34" s="35">
        <f t="shared" si="9"/>
        <v>1.0269719610986259</v>
      </c>
      <c r="I34" s="11">
        <v>71</v>
      </c>
      <c r="J34" s="34">
        <f t="shared" si="6"/>
        <v>3.433268858800774E-2</v>
      </c>
      <c r="K34" s="35">
        <f t="shared" si="7"/>
        <v>2.6779497098646039</v>
      </c>
      <c r="L34" s="36">
        <f t="shared" si="10"/>
        <v>3.7049216709632296</v>
      </c>
    </row>
    <row r="35" spans="1:13" x14ac:dyDescent="0.25">
      <c r="A35" s="13" t="s">
        <v>98</v>
      </c>
      <c r="B35" s="8"/>
      <c r="C35" s="9" t="s">
        <v>131</v>
      </c>
      <c r="D35" s="112"/>
      <c r="E35" s="10" t="s">
        <v>67</v>
      </c>
      <c r="F35" s="11">
        <v>302693.53999999998</v>
      </c>
      <c r="G35" s="34">
        <f t="shared" si="8"/>
        <v>2.4798355634198212E-2</v>
      </c>
      <c r="H35" s="35">
        <f t="shared" si="9"/>
        <v>1.9342717394674607</v>
      </c>
      <c r="I35" s="11">
        <v>109</v>
      </c>
      <c r="J35" s="34">
        <f t="shared" si="6"/>
        <v>5.2707930367504832E-2</v>
      </c>
      <c r="K35" s="35">
        <f t="shared" si="7"/>
        <v>4.111218568665377</v>
      </c>
      <c r="L35" s="36">
        <f t="shared" si="10"/>
        <v>6.0454903081328375</v>
      </c>
    </row>
    <row r="36" spans="1:13" x14ac:dyDescent="0.25">
      <c r="A36" s="13" t="s">
        <v>98</v>
      </c>
      <c r="B36" s="8"/>
      <c r="C36" s="9" t="s">
        <v>132</v>
      </c>
      <c r="D36" s="112"/>
      <c r="E36" s="10" t="s">
        <v>58</v>
      </c>
      <c r="F36" s="11">
        <v>1923346.11</v>
      </c>
      <c r="G36" s="34">
        <f t="shared" si="8"/>
        <v>0.1575713206282226</v>
      </c>
      <c r="H36" s="35">
        <f t="shared" si="9"/>
        <v>12.290563009001362</v>
      </c>
      <c r="I36" s="11">
        <v>244</v>
      </c>
      <c r="J36" s="34">
        <f t="shared" si="6"/>
        <v>0.11798839458413926</v>
      </c>
      <c r="K36" s="35">
        <f t="shared" si="7"/>
        <v>9.2030947775628622</v>
      </c>
      <c r="L36" s="36">
        <f t="shared" si="10"/>
        <v>21.493657786564224</v>
      </c>
    </row>
    <row r="37" spans="1:13" x14ac:dyDescent="0.25">
      <c r="A37" s="13" t="s">
        <v>98</v>
      </c>
      <c r="B37" s="8"/>
      <c r="C37" s="9" t="s">
        <v>133</v>
      </c>
      <c r="D37" s="112"/>
      <c r="E37" s="10" t="s">
        <v>71</v>
      </c>
      <c r="F37" s="11">
        <v>281221.77</v>
      </c>
      <c r="G37" s="34">
        <f t="shared" si="8"/>
        <v>2.3039267585752556E-2</v>
      </c>
      <c r="H37" s="35">
        <f t="shared" si="9"/>
        <v>1.7970628716886994</v>
      </c>
      <c r="I37" s="11">
        <v>42</v>
      </c>
      <c r="J37" s="34">
        <f t="shared" si="6"/>
        <v>2.0309477756286266E-2</v>
      </c>
      <c r="K37" s="35">
        <f t="shared" si="7"/>
        <v>1.5841392649903288</v>
      </c>
      <c r="L37" s="36">
        <f t="shared" si="10"/>
        <v>3.3812021366790281</v>
      </c>
    </row>
    <row r="38" spans="1:13" x14ac:dyDescent="0.25">
      <c r="A38" s="7" t="s">
        <v>98</v>
      </c>
      <c r="B38" s="8"/>
      <c r="C38" s="9" t="s">
        <v>134</v>
      </c>
      <c r="D38" s="112"/>
      <c r="E38" s="10" t="s">
        <v>79</v>
      </c>
      <c r="F38" s="11">
        <v>9083.48</v>
      </c>
      <c r="G38" s="34">
        <f t="shared" si="8"/>
        <v>7.4416972174604979E-4</v>
      </c>
      <c r="H38" s="35">
        <f t="shared" si="9"/>
        <v>5.8045238296191883E-2</v>
      </c>
      <c r="I38" s="11">
        <v>19</v>
      </c>
      <c r="J38" s="34">
        <f t="shared" si="6"/>
        <v>9.1876208897485497E-3</v>
      </c>
      <c r="K38" s="35">
        <f t="shared" si="7"/>
        <v>0.71663442940038691</v>
      </c>
      <c r="L38" s="36">
        <f t="shared" si="10"/>
        <v>0.77467966769657881</v>
      </c>
    </row>
    <row r="39" spans="1:13" x14ac:dyDescent="0.25">
      <c r="A39" s="7" t="s">
        <v>98</v>
      </c>
      <c r="B39" s="8"/>
      <c r="C39" s="9" t="s">
        <v>135</v>
      </c>
      <c r="D39" s="112"/>
      <c r="E39" s="10" t="s">
        <v>75</v>
      </c>
      <c r="F39" s="11">
        <v>57810.99</v>
      </c>
      <c r="G39" s="34">
        <f t="shared" si="8"/>
        <v>4.7362011412106012E-3</v>
      </c>
      <c r="H39" s="35">
        <f t="shared" si="9"/>
        <v>0.3694236890144269</v>
      </c>
      <c r="I39" s="11">
        <v>23</v>
      </c>
      <c r="J39" s="34">
        <f t="shared" si="6"/>
        <v>1.1121856866537718E-2</v>
      </c>
      <c r="K39" s="35">
        <f t="shared" si="7"/>
        <v>0.86750483558994196</v>
      </c>
      <c r="L39" s="36">
        <f t="shared" si="10"/>
        <v>1.2369285246043689</v>
      </c>
    </row>
    <row r="40" spans="1:13" x14ac:dyDescent="0.25">
      <c r="A40" s="7" t="s">
        <v>98</v>
      </c>
      <c r="B40" s="8"/>
      <c r="C40" s="9" t="s">
        <v>136</v>
      </c>
      <c r="D40" s="112"/>
      <c r="E40" s="10" t="s">
        <v>74</v>
      </c>
      <c r="F40" s="11">
        <v>63149.27</v>
      </c>
      <c r="G40" s="34">
        <f t="shared" si="8"/>
        <v>5.1735430346481932E-3</v>
      </c>
      <c r="H40" s="35">
        <f t="shared" si="9"/>
        <v>0.40353635670255905</v>
      </c>
      <c r="I40" s="11">
        <v>41</v>
      </c>
      <c r="J40" s="34">
        <f t="shared" si="6"/>
        <v>1.9825918762088973E-2</v>
      </c>
      <c r="K40" s="35">
        <f t="shared" si="7"/>
        <v>1.54642166344294</v>
      </c>
      <c r="L40" s="36">
        <f t="shared" si="10"/>
        <v>1.9499580201454991</v>
      </c>
    </row>
    <row r="41" spans="1:13" x14ac:dyDescent="0.25">
      <c r="A41" s="13" t="s">
        <v>98</v>
      </c>
      <c r="B41" s="8"/>
      <c r="C41" s="9" t="s">
        <v>137</v>
      </c>
      <c r="D41" s="112"/>
      <c r="E41" s="10" t="s">
        <v>69</v>
      </c>
      <c r="F41" s="11">
        <v>146145.39000000001</v>
      </c>
      <c r="G41" s="34">
        <f t="shared" si="8"/>
        <v>1.19730515409037E-2</v>
      </c>
      <c r="H41" s="35">
        <f t="shared" si="9"/>
        <v>0.93389802019048862</v>
      </c>
      <c r="I41" s="11">
        <v>17</v>
      </c>
      <c r="J41" s="34">
        <f t="shared" si="6"/>
        <v>8.2205029013539647E-3</v>
      </c>
      <c r="K41" s="35">
        <f t="shared" si="7"/>
        <v>0.64119922630560922</v>
      </c>
      <c r="L41" s="36">
        <f t="shared" si="10"/>
        <v>1.5750972464960977</v>
      </c>
    </row>
    <row r="42" spans="1:13" x14ac:dyDescent="0.25">
      <c r="A42" s="13" t="s">
        <v>98</v>
      </c>
      <c r="B42" s="8"/>
      <c r="C42" s="9" t="s">
        <v>138</v>
      </c>
      <c r="D42" s="112"/>
      <c r="E42" s="10" t="s">
        <v>77</v>
      </c>
      <c r="F42" s="11">
        <v>23907.93</v>
      </c>
      <c r="G42" s="34">
        <f t="shared" si="8"/>
        <v>1.958671964447991E-3</v>
      </c>
      <c r="H42" s="35">
        <f t="shared" si="9"/>
        <v>0.1527764132269433</v>
      </c>
      <c r="I42" s="11">
        <v>11</v>
      </c>
      <c r="J42" s="34">
        <f t="shared" si="6"/>
        <v>5.3191489361702126E-3</v>
      </c>
      <c r="K42" s="35">
        <f t="shared" si="7"/>
        <v>0.41489361702127658</v>
      </c>
      <c r="L42" s="36">
        <f t="shared" si="10"/>
        <v>0.56767003024821983</v>
      </c>
    </row>
    <row r="43" spans="1:13" x14ac:dyDescent="0.25">
      <c r="A43" s="7" t="s">
        <v>98</v>
      </c>
      <c r="B43" s="8"/>
      <c r="C43" s="9" t="s">
        <v>139</v>
      </c>
      <c r="D43" s="112"/>
      <c r="E43" s="10" t="s">
        <v>78</v>
      </c>
      <c r="F43" s="11">
        <v>19276.099999999999</v>
      </c>
      <c r="G43" s="34">
        <f t="shared" si="8"/>
        <v>1.5792064245585425E-3</v>
      </c>
      <c r="H43" s="35">
        <f t="shared" si="9"/>
        <v>0.12317810111556632</v>
      </c>
      <c r="I43" s="11">
        <v>16</v>
      </c>
      <c r="J43" s="34">
        <f t="shared" si="6"/>
        <v>7.7369439071566732E-3</v>
      </c>
      <c r="K43" s="35">
        <f t="shared" si="7"/>
        <v>0.60348162475822054</v>
      </c>
      <c r="L43" s="36">
        <f t="shared" si="10"/>
        <v>0.7266597258737868</v>
      </c>
    </row>
    <row r="44" spans="1:13" x14ac:dyDescent="0.25">
      <c r="A44" s="7" t="s">
        <v>98</v>
      </c>
      <c r="B44" s="8"/>
      <c r="C44" s="9" t="s">
        <v>140</v>
      </c>
      <c r="D44" s="112"/>
      <c r="E44" s="10" t="s">
        <v>81</v>
      </c>
      <c r="F44" s="11">
        <v>16043.4</v>
      </c>
      <c r="G44" s="34">
        <f t="shared" si="8"/>
        <v>1.3143654759916437E-3</v>
      </c>
      <c r="H44" s="35">
        <f t="shared" si="9"/>
        <v>0.10252050712734821</v>
      </c>
      <c r="I44" s="11">
        <v>10</v>
      </c>
      <c r="J44" s="34">
        <f t="shared" si="6"/>
        <v>4.8355899419729211E-3</v>
      </c>
      <c r="K44" s="35">
        <f t="shared" si="7"/>
        <v>0.37717601547388785</v>
      </c>
      <c r="L44" s="36">
        <f t="shared" si="10"/>
        <v>0.47969652260123608</v>
      </c>
    </row>
    <row r="45" spans="1:13" x14ac:dyDescent="0.25">
      <c r="A45" s="13" t="s">
        <v>98</v>
      </c>
      <c r="B45" s="8"/>
      <c r="C45" s="9" t="s">
        <v>141</v>
      </c>
      <c r="D45" s="112"/>
      <c r="E45" s="10" t="s">
        <v>80</v>
      </c>
      <c r="F45" s="11">
        <v>11708.13</v>
      </c>
      <c r="G45" s="34">
        <f t="shared" si="8"/>
        <v>9.5919579767518375E-4</v>
      </c>
      <c r="H45" s="35">
        <f t="shared" si="9"/>
        <v>7.4817272218664327E-2</v>
      </c>
      <c r="I45" s="11">
        <v>15</v>
      </c>
      <c r="J45" s="34">
        <f t="shared" si="6"/>
        <v>7.2533849129593807E-3</v>
      </c>
      <c r="K45" s="35">
        <f t="shared" si="7"/>
        <v>0.56576402321083175</v>
      </c>
      <c r="L45" s="36">
        <f t="shared" si="10"/>
        <v>0.64058129542949604</v>
      </c>
    </row>
    <row r="46" spans="1:13" x14ac:dyDescent="0.25">
      <c r="A46" s="15" t="s">
        <v>98</v>
      </c>
      <c r="B46" s="8"/>
      <c r="C46" s="9" t="s">
        <v>142</v>
      </c>
      <c r="D46" s="112"/>
      <c r="E46" s="10" t="s">
        <v>76</v>
      </c>
      <c r="F46" s="11">
        <v>14917.4</v>
      </c>
      <c r="G46" s="34">
        <f t="shared" si="8"/>
        <v>1.2221172289887271E-3</v>
      </c>
      <c r="H46" s="35">
        <f t="shared" si="9"/>
        <v>9.5325143861120717E-2</v>
      </c>
      <c r="I46" s="11">
        <v>5</v>
      </c>
      <c r="J46" s="34">
        <f t="shared" si="6"/>
        <v>2.4177949709864605E-3</v>
      </c>
      <c r="K46" s="35">
        <f t="shared" si="7"/>
        <v>0.18858800773694392</v>
      </c>
      <c r="L46" s="36">
        <f t="shared" si="10"/>
        <v>0.28391315159806463</v>
      </c>
    </row>
    <row r="47" spans="1:13" x14ac:dyDescent="0.25">
      <c r="A47" s="15"/>
      <c r="B47" s="8"/>
      <c r="C47" s="9"/>
      <c r="D47" s="112"/>
      <c r="E47" s="10" t="s">
        <v>73</v>
      </c>
      <c r="F47" s="11">
        <v>161806.31</v>
      </c>
      <c r="G47" s="34">
        <f t="shared" si="8"/>
        <v>1.3256082106137193E-2</v>
      </c>
      <c r="H47" s="35">
        <f t="shared" si="9"/>
        <v>1.0339744042787011</v>
      </c>
      <c r="I47" s="11">
        <v>58</v>
      </c>
      <c r="J47" s="34">
        <f t="shared" si="6"/>
        <v>2.8046421663442941E-2</v>
      </c>
      <c r="K47" s="35">
        <f t="shared" si="7"/>
        <v>2.1876208897485494</v>
      </c>
      <c r="L47" s="36">
        <f t="shared" si="10"/>
        <v>3.2215952940272503</v>
      </c>
    </row>
    <row r="48" spans="1:13" s="28" customFormat="1" x14ac:dyDescent="0.25">
      <c r="A48" s="29"/>
      <c r="B48" s="26"/>
      <c r="C48" s="27"/>
      <c r="D48" s="113"/>
      <c r="E48" s="14" t="s">
        <v>82</v>
      </c>
      <c r="F48" s="20">
        <v>12206194.01</v>
      </c>
      <c r="G48" s="37">
        <f t="shared" si="8"/>
        <v>1</v>
      </c>
      <c r="H48" s="38">
        <f>L48/2</f>
        <v>78</v>
      </c>
      <c r="I48" s="18">
        <v>2068</v>
      </c>
      <c r="J48" s="39">
        <v>1</v>
      </c>
      <c r="K48" s="40">
        <f>L48/2</f>
        <v>78</v>
      </c>
      <c r="L48" s="41">
        <v>156</v>
      </c>
      <c r="M48" s="28" t="s">
        <v>118</v>
      </c>
    </row>
    <row r="49" spans="1:13" x14ac:dyDescent="0.25">
      <c r="A49" s="7" t="s">
        <v>98</v>
      </c>
      <c r="B49" s="8"/>
      <c r="C49" s="9" t="s">
        <v>143</v>
      </c>
      <c r="D49" s="111" t="s">
        <v>28</v>
      </c>
      <c r="E49" s="10" t="s">
        <v>84</v>
      </c>
      <c r="F49" s="11">
        <v>1063580.04</v>
      </c>
      <c r="G49" s="34">
        <f>F49/F$52</f>
        <v>0.12316844286340722</v>
      </c>
      <c r="H49" s="35">
        <f>H$52*G49</f>
        <v>5.4809957074216218</v>
      </c>
      <c r="I49" s="11">
        <v>145</v>
      </c>
      <c r="J49" s="34">
        <f>I49/$I$52</f>
        <v>0.14009661835748793</v>
      </c>
      <c r="K49" s="35">
        <f>$K$52*J49</f>
        <v>6.2342995169082132</v>
      </c>
      <c r="L49" s="36">
        <f>H49+K49</f>
        <v>11.715295224329836</v>
      </c>
    </row>
    <row r="50" spans="1:13" x14ac:dyDescent="0.25">
      <c r="A50" s="7" t="s">
        <v>98</v>
      </c>
      <c r="B50" s="8"/>
      <c r="C50" s="9" t="s">
        <v>144</v>
      </c>
      <c r="D50" s="112"/>
      <c r="E50" s="10" t="s">
        <v>83</v>
      </c>
      <c r="F50" s="11">
        <v>7547062.4199999999</v>
      </c>
      <c r="G50" s="34">
        <f t="shared" ref="G50:G52" si="11">F50/F$52</f>
        <v>0.87399151122123142</v>
      </c>
      <c r="H50" s="35">
        <f t="shared" ref="H50:H51" si="12">H$52*G50</f>
        <v>38.892622249344797</v>
      </c>
      <c r="I50" s="11">
        <v>871</v>
      </c>
      <c r="J50" s="34">
        <f>I50/$I$52</f>
        <v>0.84154589371980681</v>
      </c>
      <c r="K50" s="35">
        <f>$K$52*J50</f>
        <v>37.448792270531406</v>
      </c>
      <c r="L50" s="36">
        <f t="shared" ref="L50:L51" si="13">H50+K50</f>
        <v>76.341414519876196</v>
      </c>
    </row>
    <row r="51" spans="1:13" x14ac:dyDescent="0.25">
      <c r="A51" s="7" t="s">
        <v>98</v>
      </c>
      <c r="B51" s="8"/>
      <c r="C51" s="9" t="s">
        <v>145</v>
      </c>
      <c r="D51" s="112"/>
      <c r="E51" s="10" t="s">
        <v>85</v>
      </c>
      <c r="F51" s="11">
        <v>24524.27</v>
      </c>
      <c r="G51" s="34">
        <f t="shared" si="11"/>
        <v>2.8400459153612658E-3</v>
      </c>
      <c r="H51" s="35">
        <f t="shared" si="12"/>
        <v>0.12638204323357632</v>
      </c>
      <c r="I51" s="11">
        <v>19</v>
      </c>
      <c r="J51" s="34">
        <f>I51/$I$52</f>
        <v>1.8357487922705314E-2</v>
      </c>
      <c r="K51" s="35">
        <f>$K$52*J51</f>
        <v>0.81690821256038648</v>
      </c>
      <c r="L51" s="36">
        <f t="shared" si="13"/>
        <v>0.94329025579396286</v>
      </c>
    </row>
    <row r="52" spans="1:13" s="28" customFormat="1" x14ac:dyDescent="0.25">
      <c r="A52" s="32"/>
      <c r="B52" s="26"/>
      <c r="C52" s="27"/>
      <c r="D52" s="113"/>
      <c r="E52" s="14" t="s">
        <v>86</v>
      </c>
      <c r="F52" s="20">
        <v>8635166.7300000004</v>
      </c>
      <c r="G52" s="37">
        <f t="shared" si="11"/>
        <v>1</v>
      </c>
      <c r="H52" s="38">
        <f>L52/2</f>
        <v>44.5</v>
      </c>
      <c r="I52" s="18">
        <v>1035</v>
      </c>
      <c r="J52" s="39">
        <v>1</v>
      </c>
      <c r="K52" s="40">
        <f>L52/2</f>
        <v>44.5</v>
      </c>
      <c r="L52" s="41">
        <v>89</v>
      </c>
      <c r="M52" s="28" t="s">
        <v>118</v>
      </c>
    </row>
    <row r="53" spans="1:13" x14ac:dyDescent="0.25">
      <c r="A53" s="7" t="s">
        <v>98</v>
      </c>
      <c r="B53" s="8"/>
      <c r="C53" s="9" t="s">
        <v>146</v>
      </c>
      <c r="D53" s="111" t="s">
        <v>3</v>
      </c>
      <c r="E53" s="10" t="s">
        <v>87</v>
      </c>
      <c r="F53" s="11">
        <v>5041678.72</v>
      </c>
      <c r="G53" s="34">
        <f>F53/F$56</f>
        <v>0.82924396337510164</v>
      </c>
      <c r="H53" s="35">
        <f>H$56*G53</f>
        <v>14.926391340751829</v>
      </c>
      <c r="I53" s="11">
        <v>236</v>
      </c>
      <c r="J53" s="34">
        <f>I53/$I$56</f>
        <v>0.73750000000000004</v>
      </c>
      <c r="K53" s="35">
        <f>$K$56*J53</f>
        <v>13.275</v>
      </c>
      <c r="L53" s="36">
        <f>H53+K53</f>
        <v>28.20139134075183</v>
      </c>
    </row>
    <row r="54" spans="1:13" x14ac:dyDescent="0.25">
      <c r="A54" s="7" t="s">
        <v>98</v>
      </c>
      <c r="B54" s="8"/>
      <c r="C54" s="9" t="s">
        <v>147</v>
      </c>
      <c r="D54" s="112"/>
      <c r="E54" s="10" t="s">
        <v>88</v>
      </c>
      <c r="F54" s="11">
        <v>561967.43000000005</v>
      </c>
      <c r="G54" s="34">
        <f t="shared" ref="G54:G56" si="14">F54/F$56</f>
        <v>9.2431137488451484E-2</v>
      </c>
      <c r="H54" s="35">
        <f t="shared" ref="H54:H55" si="15">H$56*G54</f>
        <v>1.6637604747921266</v>
      </c>
      <c r="I54" s="11">
        <v>38</v>
      </c>
      <c r="J54" s="34">
        <f>I54/$I$56</f>
        <v>0.11874999999999999</v>
      </c>
      <c r="K54" s="35">
        <f>$K$56*J54</f>
        <v>2.1374999999999997</v>
      </c>
      <c r="L54" s="36">
        <f t="shared" ref="L54:L55" si="16">H54+K54</f>
        <v>3.8012604747921266</v>
      </c>
    </row>
    <row r="55" spans="1:13" x14ac:dyDescent="0.25">
      <c r="A55" s="7" t="s">
        <v>98</v>
      </c>
      <c r="B55" s="8"/>
      <c r="C55" s="9" t="s">
        <v>148</v>
      </c>
      <c r="D55" s="112"/>
      <c r="E55" s="10" t="s">
        <v>89</v>
      </c>
      <c r="F55" s="11">
        <v>476203.62</v>
      </c>
      <c r="G55" s="34">
        <f t="shared" si="14"/>
        <v>7.8324899136446927E-2</v>
      </c>
      <c r="H55" s="35">
        <f t="shared" si="15"/>
        <v>1.4098481844560447</v>
      </c>
      <c r="I55" s="11">
        <v>46</v>
      </c>
      <c r="J55" s="34">
        <f>I55/$I$56</f>
        <v>0.14374999999999999</v>
      </c>
      <c r="K55" s="35">
        <f>$K$56*J55</f>
        <v>2.5874999999999999</v>
      </c>
      <c r="L55" s="36">
        <f t="shared" si="16"/>
        <v>3.9973481844560448</v>
      </c>
    </row>
    <row r="56" spans="1:13" s="28" customFormat="1" x14ac:dyDescent="0.25">
      <c r="A56" s="30"/>
      <c r="B56" s="30"/>
      <c r="C56" s="31"/>
      <c r="D56" s="113"/>
      <c r="E56" s="16" t="s">
        <v>90</v>
      </c>
      <c r="F56" s="42">
        <v>6079849.7699999996</v>
      </c>
      <c r="G56" s="37">
        <f t="shared" si="14"/>
        <v>1</v>
      </c>
      <c r="H56" s="38">
        <f>L56/2</f>
        <v>18</v>
      </c>
      <c r="I56" s="43">
        <v>320</v>
      </c>
      <c r="J56" s="39">
        <v>1</v>
      </c>
      <c r="K56" s="40">
        <f>L56/2</f>
        <v>18</v>
      </c>
      <c r="L56" s="41">
        <v>36</v>
      </c>
      <c r="M56" s="28" t="s">
        <v>118</v>
      </c>
    </row>
  </sheetData>
  <sheetProtection algorithmName="SHA-512" hashValue="qGTKKQ5xSR6rKGPL4lNVL9BNtMVq3H4OohCs4H7e+KPjEecYFB4rZLd7T/JrT+UsFPg35KiWY+vnpOFuXl7R1g==" saltValue="WOwIvOaP1tCozKIwAzXvIg==" spinCount="100000" sheet="1" objects="1" scenarios="1"/>
  <sortState xmlns:xlrd2="http://schemas.microsoft.com/office/spreadsheetml/2017/richdata2" ref="E3:L21">
    <sortCondition ref="E3"/>
  </sortState>
  <mergeCells count="6">
    <mergeCell ref="D53:D56"/>
    <mergeCell ref="A2:C2"/>
    <mergeCell ref="D49:D52"/>
    <mergeCell ref="D1:L1"/>
    <mergeCell ref="D3:D22"/>
    <mergeCell ref="D23:D4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9F74E-A29E-4987-BF0B-8B8D9BFEF204}">
  <dimension ref="A1:M56"/>
  <sheetViews>
    <sheetView topLeftCell="D1" zoomScale="80" zoomScaleNormal="80" workbookViewId="0">
      <selection activeCell="D1" sqref="D1:L1"/>
    </sheetView>
  </sheetViews>
  <sheetFormatPr defaultRowHeight="15" x14ac:dyDescent="0.25"/>
  <cols>
    <col min="1" max="2" width="0" hidden="1" customWidth="1"/>
    <col min="3" max="3" width="5.5703125" hidden="1" customWidth="1"/>
    <col min="4" max="4" width="21.140625" customWidth="1"/>
    <col min="5" max="5" width="43.140625" bestFit="1" customWidth="1"/>
    <col min="6" max="6" width="17.7109375" hidden="1" customWidth="1"/>
    <col min="7" max="7" width="17.7109375" style="22" hidden="1" customWidth="1"/>
    <col min="8" max="8" width="17.7109375" style="5" hidden="1" customWidth="1"/>
    <col min="9" max="10" width="17.7109375" hidden="1" customWidth="1"/>
    <col min="11" max="11" width="17.7109375" style="5" hidden="1" customWidth="1"/>
    <col min="12" max="12" width="17.7109375" style="28" customWidth="1"/>
  </cols>
  <sheetData>
    <row r="1" spans="1:12" x14ac:dyDescent="0.25">
      <c r="D1" s="117">
        <v>44743</v>
      </c>
      <c r="E1" s="118"/>
      <c r="F1" s="118"/>
      <c r="G1" s="118"/>
      <c r="H1" s="118"/>
      <c r="I1" s="118"/>
      <c r="J1" s="118"/>
      <c r="K1" s="118"/>
      <c r="L1" s="118"/>
    </row>
    <row r="2" spans="1:12" ht="25.5" x14ac:dyDescent="0.25">
      <c r="A2" s="116" t="s">
        <v>91</v>
      </c>
      <c r="B2" s="116"/>
      <c r="C2" s="116"/>
      <c r="D2" s="71" t="s">
        <v>34</v>
      </c>
      <c r="E2" s="71" t="s">
        <v>35</v>
      </c>
      <c r="F2" s="19" t="s">
        <v>36</v>
      </c>
      <c r="G2" s="23" t="s">
        <v>92</v>
      </c>
      <c r="H2" s="24" t="s">
        <v>93</v>
      </c>
      <c r="I2" s="17" t="s">
        <v>94</v>
      </c>
      <c r="J2" s="17" t="s">
        <v>95</v>
      </c>
      <c r="K2" s="33" t="s">
        <v>96</v>
      </c>
      <c r="L2" s="21" t="s">
        <v>97</v>
      </c>
    </row>
    <row r="3" spans="1:12" x14ac:dyDescent="0.25">
      <c r="A3" s="7" t="s">
        <v>98</v>
      </c>
      <c r="B3" s="8"/>
      <c r="C3" s="9" t="s">
        <v>99</v>
      </c>
      <c r="D3" s="111" t="s">
        <v>0</v>
      </c>
      <c r="E3" s="10" t="s">
        <v>51</v>
      </c>
      <c r="F3" s="11">
        <v>217972.05</v>
      </c>
      <c r="G3" s="34">
        <f t="shared" ref="G3:G21" si="0">F3/F$22</f>
        <v>1.0094741530200287E-2</v>
      </c>
      <c r="H3" s="35">
        <f t="shared" ref="H3:H21" si="1">H$22*G3</f>
        <v>0.46940548115431335</v>
      </c>
      <c r="I3" s="11">
        <v>15</v>
      </c>
      <c r="J3" s="34">
        <f t="shared" ref="J3:J21" si="2">I3/$I$22</f>
        <v>1.3574660633484163E-2</v>
      </c>
      <c r="K3" s="35">
        <f t="shared" ref="K3:K21" si="3">K$22*J3</f>
        <v>0.63122171945701355</v>
      </c>
      <c r="L3" s="36">
        <f t="shared" ref="L3:L21" si="4">H3+K3</f>
        <v>1.1006272006113269</v>
      </c>
    </row>
    <row r="4" spans="1:12" x14ac:dyDescent="0.25">
      <c r="A4" s="7" t="s">
        <v>98</v>
      </c>
      <c r="B4" s="8"/>
      <c r="C4" s="9" t="s">
        <v>100</v>
      </c>
      <c r="D4" s="112"/>
      <c r="E4" s="10" t="s">
        <v>53</v>
      </c>
      <c r="F4" s="11">
        <v>157819.75</v>
      </c>
      <c r="G4" s="34">
        <f t="shared" si="0"/>
        <v>7.3089627069655343E-3</v>
      </c>
      <c r="H4" s="35">
        <f t="shared" si="1"/>
        <v>0.33986676587389736</v>
      </c>
      <c r="I4" s="11">
        <v>18</v>
      </c>
      <c r="J4" s="34">
        <f t="shared" si="2"/>
        <v>1.6289592760180997E-2</v>
      </c>
      <c r="K4" s="35">
        <f t="shared" si="3"/>
        <v>0.75746606334841637</v>
      </c>
      <c r="L4" s="36">
        <f t="shared" si="4"/>
        <v>1.0973328292223137</v>
      </c>
    </row>
    <row r="5" spans="1:12" x14ac:dyDescent="0.25">
      <c r="A5" s="7" t="s">
        <v>98</v>
      </c>
      <c r="B5" s="8"/>
      <c r="C5" s="9" t="s">
        <v>101</v>
      </c>
      <c r="D5" s="112"/>
      <c r="E5" s="10" t="s">
        <v>43</v>
      </c>
      <c r="F5" s="11">
        <v>1110718.6000000001</v>
      </c>
      <c r="G5" s="34">
        <f t="shared" si="0"/>
        <v>5.1439701465329717E-2</v>
      </c>
      <c r="H5" s="35">
        <f t="shared" si="1"/>
        <v>2.3919461181378319</v>
      </c>
      <c r="I5" s="11">
        <v>54</v>
      </c>
      <c r="J5" s="34">
        <f t="shared" si="2"/>
        <v>4.8868778280542986E-2</v>
      </c>
      <c r="K5" s="35">
        <f t="shared" si="3"/>
        <v>2.2723981900452488</v>
      </c>
      <c r="L5" s="36">
        <f t="shared" si="4"/>
        <v>4.6643443081830807</v>
      </c>
    </row>
    <row r="6" spans="1:12" x14ac:dyDescent="0.25">
      <c r="A6" s="7" t="s">
        <v>98</v>
      </c>
      <c r="B6" s="8"/>
      <c r="C6" s="9" t="s">
        <v>102</v>
      </c>
      <c r="D6" s="112"/>
      <c r="E6" s="10" t="s">
        <v>40</v>
      </c>
      <c r="F6" s="11">
        <v>2345139.73</v>
      </c>
      <c r="G6" s="34">
        <f t="shared" si="0"/>
        <v>0.10860832582229552</v>
      </c>
      <c r="H6" s="35">
        <f t="shared" si="1"/>
        <v>5.0502871507367413</v>
      </c>
      <c r="I6" s="11">
        <v>155</v>
      </c>
      <c r="J6" s="34">
        <f t="shared" si="2"/>
        <v>0.14027149321266968</v>
      </c>
      <c r="K6" s="35">
        <f t="shared" si="3"/>
        <v>6.5226244343891402</v>
      </c>
      <c r="L6" s="36">
        <f t="shared" si="4"/>
        <v>11.572911585125881</v>
      </c>
    </row>
    <row r="7" spans="1:12" x14ac:dyDescent="0.25">
      <c r="A7" s="7" t="s">
        <v>98</v>
      </c>
      <c r="B7" s="8"/>
      <c r="C7" s="9" t="s">
        <v>103</v>
      </c>
      <c r="D7" s="112"/>
      <c r="E7" s="10" t="s">
        <v>50</v>
      </c>
      <c r="F7" s="11">
        <v>237308.13</v>
      </c>
      <c r="G7" s="34">
        <f t="shared" si="0"/>
        <v>1.0990235836957853E-2</v>
      </c>
      <c r="H7" s="35">
        <f t="shared" si="1"/>
        <v>0.51104596641854017</v>
      </c>
      <c r="I7" s="11">
        <v>24</v>
      </c>
      <c r="J7" s="34">
        <f t="shared" si="2"/>
        <v>2.171945701357466E-2</v>
      </c>
      <c r="K7" s="35">
        <f t="shared" si="3"/>
        <v>1.0099547511312217</v>
      </c>
      <c r="L7" s="36">
        <f t="shared" si="4"/>
        <v>1.5210007175497617</v>
      </c>
    </row>
    <row r="8" spans="1:12" x14ac:dyDescent="0.25">
      <c r="A8" s="7" t="s">
        <v>98</v>
      </c>
      <c r="B8" s="8"/>
      <c r="C8" s="9" t="s">
        <v>104</v>
      </c>
      <c r="D8" s="112"/>
      <c r="E8" s="10" t="s">
        <v>42</v>
      </c>
      <c r="F8" s="11">
        <v>810599.85</v>
      </c>
      <c r="G8" s="34">
        <f t="shared" si="0"/>
        <v>3.7540574445985728E-2</v>
      </c>
      <c r="H8" s="35">
        <f t="shared" si="1"/>
        <v>1.7456367117383362</v>
      </c>
      <c r="I8" s="11">
        <v>48</v>
      </c>
      <c r="J8" s="34">
        <f t="shared" si="2"/>
        <v>4.343891402714932E-2</v>
      </c>
      <c r="K8" s="35">
        <f t="shared" si="3"/>
        <v>2.0199095022624434</v>
      </c>
      <c r="L8" s="36">
        <f t="shared" si="4"/>
        <v>3.7655462140007794</v>
      </c>
    </row>
    <row r="9" spans="1:12" x14ac:dyDescent="0.25">
      <c r="A9" s="7" t="s">
        <v>98</v>
      </c>
      <c r="B9" s="8"/>
      <c r="C9" s="9" t="s">
        <v>105</v>
      </c>
      <c r="D9" s="112"/>
      <c r="E9" s="10" t="s">
        <v>44</v>
      </c>
      <c r="F9" s="11">
        <v>776565.08</v>
      </c>
      <c r="G9" s="34">
        <f t="shared" si="0"/>
        <v>3.5964353062602789E-2</v>
      </c>
      <c r="H9" s="35">
        <f t="shared" si="1"/>
        <v>1.6723424174110297</v>
      </c>
      <c r="I9" s="11">
        <v>19</v>
      </c>
      <c r="J9" s="34">
        <f t="shared" si="2"/>
        <v>1.7194570135746608E-2</v>
      </c>
      <c r="K9" s="35">
        <f t="shared" si="3"/>
        <v>0.79954751131221724</v>
      </c>
      <c r="L9" s="36">
        <f t="shared" si="4"/>
        <v>2.4718899287232468</v>
      </c>
    </row>
    <row r="10" spans="1:12" x14ac:dyDescent="0.25">
      <c r="A10" s="7" t="s">
        <v>98</v>
      </c>
      <c r="B10" s="8"/>
      <c r="C10" s="9" t="s">
        <v>106</v>
      </c>
      <c r="D10" s="112"/>
      <c r="E10" s="10" t="s">
        <v>41</v>
      </c>
      <c r="F10" s="11">
        <v>1366882.28</v>
      </c>
      <c r="G10" s="34">
        <f t="shared" si="0"/>
        <v>6.3303177259703053E-2</v>
      </c>
      <c r="H10" s="35">
        <f t="shared" si="1"/>
        <v>2.9435977425761921</v>
      </c>
      <c r="I10" s="11">
        <v>38</v>
      </c>
      <c r="J10" s="34">
        <f t="shared" si="2"/>
        <v>3.4389140271493215E-2</v>
      </c>
      <c r="K10" s="35">
        <f t="shared" si="3"/>
        <v>1.5990950226244345</v>
      </c>
      <c r="L10" s="36">
        <f t="shared" si="4"/>
        <v>4.542692765200627</v>
      </c>
    </row>
    <row r="11" spans="1:12" x14ac:dyDescent="0.25">
      <c r="A11" s="7" t="s">
        <v>98</v>
      </c>
      <c r="B11" s="8"/>
      <c r="C11" s="9" t="s">
        <v>107</v>
      </c>
      <c r="D11" s="112"/>
      <c r="E11" s="10" t="s">
        <v>46</v>
      </c>
      <c r="F11" s="11">
        <v>505298.26</v>
      </c>
      <c r="G11" s="34">
        <f t="shared" si="0"/>
        <v>2.3401419266185473E-2</v>
      </c>
      <c r="H11" s="35">
        <f t="shared" si="1"/>
        <v>1.0881659958776244</v>
      </c>
      <c r="I11" s="11">
        <v>59</v>
      </c>
      <c r="J11" s="34">
        <f t="shared" si="2"/>
        <v>5.3393665158371038E-2</v>
      </c>
      <c r="K11" s="35">
        <f t="shared" si="3"/>
        <v>2.4828054298642535</v>
      </c>
      <c r="L11" s="36">
        <f t="shared" si="4"/>
        <v>3.5709714257418779</v>
      </c>
    </row>
    <row r="12" spans="1:12" x14ac:dyDescent="0.25">
      <c r="A12" s="7" t="s">
        <v>98</v>
      </c>
      <c r="B12" s="8"/>
      <c r="C12" s="9" t="s">
        <v>108</v>
      </c>
      <c r="D12" s="112"/>
      <c r="E12" s="10" t="s">
        <v>37</v>
      </c>
      <c r="F12" s="11">
        <v>4776651.17</v>
      </c>
      <c r="G12" s="34">
        <f t="shared" si="0"/>
        <v>0.22121670618356248</v>
      </c>
      <c r="H12" s="35">
        <f t="shared" si="1"/>
        <v>10.286576837535655</v>
      </c>
      <c r="I12" s="11">
        <v>151</v>
      </c>
      <c r="J12" s="34">
        <f t="shared" si="2"/>
        <v>0.13665158371040723</v>
      </c>
      <c r="K12" s="35">
        <f t="shared" si="3"/>
        <v>6.3542986425339363</v>
      </c>
      <c r="L12" s="36">
        <f t="shared" si="4"/>
        <v>16.640875480069592</v>
      </c>
    </row>
    <row r="13" spans="1:12" x14ac:dyDescent="0.25">
      <c r="A13" s="7" t="s">
        <v>98</v>
      </c>
      <c r="B13" s="8"/>
      <c r="C13" s="9" t="s">
        <v>109</v>
      </c>
      <c r="D13" s="112"/>
      <c r="E13" s="10" t="s">
        <v>52</v>
      </c>
      <c r="F13" s="11">
        <v>269488.52</v>
      </c>
      <c r="G13" s="34">
        <f t="shared" si="0"/>
        <v>1.2480577004052635E-2</v>
      </c>
      <c r="H13" s="35">
        <f t="shared" si="1"/>
        <v>0.5803468306884475</v>
      </c>
      <c r="I13" s="11">
        <v>32</v>
      </c>
      <c r="J13" s="34">
        <f t="shared" si="2"/>
        <v>2.8959276018099549E-2</v>
      </c>
      <c r="K13" s="35">
        <f t="shared" si="3"/>
        <v>1.3466063348416291</v>
      </c>
      <c r="L13" s="36">
        <f t="shared" si="4"/>
        <v>1.9269531655300765</v>
      </c>
    </row>
    <row r="14" spans="1:12" x14ac:dyDescent="0.25">
      <c r="A14" s="7" t="s">
        <v>98</v>
      </c>
      <c r="B14" s="8"/>
      <c r="C14" s="9" t="s">
        <v>110</v>
      </c>
      <c r="D14" s="112"/>
      <c r="E14" s="10" t="s">
        <v>47</v>
      </c>
      <c r="F14" s="11">
        <v>416522.73</v>
      </c>
      <c r="G14" s="34">
        <f t="shared" si="0"/>
        <v>1.9290038795356564E-2</v>
      </c>
      <c r="H14" s="35">
        <f t="shared" si="1"/>
        <v>0.89698680398408026</v>
      </c>
      <c r="I14" s="11">
        <v>37</v>
      </c>
      <c r="J14" s="34">
        <f t="shared" si="2"/>
        <v>3.3484162895927601E-2</v>
      </c>
      <c r="K14" s="35">
        <f t="shared" si="3"/>
        <v>1.5570135746606335</v>
      </c>
      <c r="L14" s="36">
        <f t="shared" si="4"/>
        <v>2.4540003786447135</v>
      </c>
    </row>
    <row r="15" spans="1:12" x14ac:dyDescent="0.25">
      <c r="A15" s="7" t="s">
        <v>98</v>
      </c>
      <c r="B15" s="8"/>
      <c r="C15" s="9" t="s">
        <v>111</v>
      </c>
      <c r="D15" s="112"/>
      <c r="E15" s="10" t="s">
        <v>45</v>
      </c>
      <c r="F15" s="11">
        <v>480326.52</v>
      </c>
      <c r="G15" s="34">
        <f t="shared" si="0"/>
        <v>2.2244925757685809E-2</v>
      </c>
      <c r="H15" s="35">
        <f t="shared" si="1"/>
        <v>1.03438904773239</v>
      </c>
      <c r="I15" s="11">
        <v>115</v>
      </c>
      <c r="J15" s="34">
        <f t="shared" si="2"/>
        <v>0.10407239819004525</v>
      </c>
      <c r="K15" s="35">
        <f t="shared" si="3"/>
        <v>4.8393665158371046</v>
      </c>
      <c r="L15" s="36">
        <f t="shared" si="4"/>
        <v>5.8737555635694942</v>
      </c>
    </row>
    <row r="16" spans="1:12" x14ac:dyDescent="0.25">
      <c r="A16" s="7" t="s">
        <v>98</v>
      </c>
      <c r="B16" s="8"/>
      <c r="C16" s="9" t="s">
        <v>112</v>
      </c>
      <c r="D16" s="112"/>
      <c r="E16" s="10" t="s">
        <v>55</v>
      </c>
      <c r="F16" s="11">
        <v>33055.440000000002</v>
      </c>
      <c r="G16" s="34">
        <f t="shared" si="0"/>
        <v>1.5308665627865765E-3</v>
      </c>
      <c r="H16" s="35">
        <f t="shared" si="1"/>
        <v>7.1185295169575807E-2</v>
      </c>
      <c r="I16" s="11">
        <v>12</v>
      </c>
      <c r="J16" s="34">
        <f t="shared" si="2"/>
        <v>1.085972850678733E-2</v>
      </c>
      <c r="K16" s="35">
        <f t="shared" si="3"/>
        <v>0.50497737556561084</v>
      </c>
      <c r="L16" s="36">
        <f t="shared" si="4"/>
        <v>0.57616267073518668</v>
      </c>
    </row>
    <row r="17" spans="1:13" x14ac:dyDescent="0.25">
      <c r="A17" s="7" t="s">
        <v>98</v>
      </c>
      <c r="B17" s="8"/>
      <c r="C17" s="9" t="s">
        <v>113</v>
      </c>
      <c r="D17" s="112"/>
      <c r="E17" s="10" t="s">
        <v>49</v>
      </c>
      <c r="F17" s="11">
        <v>739045.57</v>
      </c>
      <c r="G17" s="34">
        <f t="shared" si="0"/>
        <v>3.4226746081387698E-2</v>
      </c>
      <c r="H17" s="35">
        <f t="shared" si="1"/>
        <v>1.5915436927845279</v>
      </c>
      <c r="I17" s="11">
        <v>58</v>
      </c>
      <c r="J17" s="34">
        <f t="shared" si="2"/>
        <v>5.2488687782805431E-2</v>
      </c>
      <c r="K17" s="35">
        <f t="shared" si="3"/>
        <v>2.4407239819004527</v>
      </c>
      <c r="L17" s="36">
        <f t="shared" si="4"/>
        <v>4.0322676746849808</v>
      </c>
    </row>
    <row r="18" spans="1:13" x14ac:dyDescent="0.25">
      <c r="A18" s="7" t="s">
        <v>98</v>
      </c>
      <c r="B18" s="8"/>
      <c r="C18" s="9" t="s">
        <v>114</v>
      </c>
      <c r="D18" s="112"/>
      <c r="E18" s="10" t="s">
        <v>38</v>
      </c>
      <c r="F18" s="11">
        <v>4367225.25</v>
      </c>
      <c r="G18" s="34">
        <f t="shared" si="0"/>
        <v>0.20225533550248453</v>
      </c>
      <c r="H18" s="35">
        <f t="shared" si="1"/>
        <v>9.4048731008655313</v>
      </c>
      <c r="I18" s="11">
        <v>101</v>
      </c>
      <c r="J18" s="34">
        <f t="shared" si="2"/>
        <v>9.1402714932126691E-2</v>
      </c>
      <c r="K18" s="35">
        <f t="shared" si="3"/>
        <v>4.2502262443438914</v>
      </c>
      <c r="L18" s="36">
        <f t="shared" si="4"/>
        <v>13.655099345209422</v>
      </c>
    </row>
    <row r="19" spans="1:13" x14ac:dyDescent="0.25">
      <c r="A19" s="7" t="s">
        <v>98</v>
      </c>
      <c r="B19" s="8"/>
      <c r="C19" s="9" t="s">
        <v>115</v>
      </c>
      <c r="D19" s="112"/>
      <c r="E19" s="10" t="s">
        <v>48</v>
      </c>
      <c r="F19" s="11">
        <v>1067363.28</v>
      </c>
      <c r="G19" s="34">
        <f t="shared" si="0"/>
        <v>4.9431825917253147E-2</v>
      </c>
      <c r="H19" s="35">
        <f t="shared" si="1"/>
        <v>2.2985799051522715</v>
      </c>
      <c r="I19" s="11">
        <v>56</v>
      </c>
      <c r="J19" s="34">
        <f t="shared" si="2"/>
        <v>5.0678733031674209E-2</v>
      </c>
      <c r="K19" s="35">
        <f t="shared" si="3"/>
        <v>2.3565610859728507</v>
      </c>
      <c r="L19" s="36">
        <f t="shared" si="4"/>
        <v>4.6551409911251227</v>
      </c>
    </row>
    <row r="20" spans="1:13" x14ac:dyDescent="0.25">
      <c r="A20" s="13" t="s">
        <v>98</v>
      </c>
      <c r="B20" s="8"/>
      <c r="C20" s="9" t="s">
        <v>116</v>
      </c>
      <c r="D20" s="112"/>
      <c r="E20" s="10" t="s">
        <v>54</v>
      </c>
      <c r="F20" s="11">
        <v>41739.279999999999</v>
      </c>
      <c r="G20" s="34">
        <f t="shared" si="0"/>
        <v>1.933033355683255E-3</v>
      </c>
      <c r="H20" s="35">
        <f t="shared" si="1"/>
        <v>8.9886051039271359E-2</v>
      </c>
      <c r="I20" s="11">
        <v>21</v>
      </c>
      <c r="J20" s="34">
        <f t="shared" si="2"/>
        <v>1.9004524886877826E-2</v>
      </c>
      <c r="K20" s="35">
        <f t="shared" si="3"/>
        <v>0.88371040723981897</v>
      </c>
      <c r="L20" s="36">
        <f t="shared" si="4"/>
        <v>0.97359645827909036</v>
      </c>
    </row>
    <row r="21" spans="1:13" x14ac:dyDescent="0.25">
      <c r="A21" s="7" t="s">
        <v>98</v>
      </c>
      <c r="B21" s="8"/>
      <c r="C21" s="9" t="s">
        <v>117</v>
      </c>
      <c r="D21" s="112"/>
      <c r="E21" s="10" t="s">
        <v>39</v>
      </c>
      <c r="F21" s="11">
        <v>1872911.6</v>
      </c>
      <c r="G21" s="34">
        <f t="shared" si="0"/>
        <v>8.6738453443521171E-2</v>
      </c>
      <c r="H21" s="35">
        <f t="shared" si="1"/>
        <v>4.0333380851237344</v>
      </c>
      <c r="I21" s="11">
        <v>92</v>
      </c>
      <c r="J21" s="34">
        <f t="shared" si="2"/>
        <v>8.3257918552036195E-2</v>
      </c>
      <c r="K21" s="35">
        <f t="shared" si="3"/>
        <v>3.8714932126696833</v>
      </c>
      <c r="L21" s="36">
        <f t="shared" si="4"/>
        <v>7.9048312977934181</v>
      </c>
    </row>
    <row r="22" spans="1:13" s="28" customFormat="1" x14ac:dyDescent="0.25">
      <c r="A22" s="25"/>
      <c r="B22" s="26"/>
      <c r="C22" s="27"/>
      <c r="D22" s="113"/>
      <c r="E22" s="14" t="s">
        <v>56</v>
      </c>
      <c r="F22" s="20">
        <v>21592633.090000004</v>
      </c>
      <c r="G22" s="37">
        <f t="shared" ref="G22" si="5">F22/F$22</f>
        <v>1</v>
      </c>
      <c r="H22" s="38">
        <f>L22/2</f>
        <v>46.5</v>
      </c>
      <c r="I22" s="18">
        <f>SUM(I3:I21)</f>
        <v>1105</v>
      </c>
      <c r="J22" s="39">
        <v>1</v>
      </c>
      <c r="K22" s="40">
        <f>L22/2</f>
        <v>46.5</v>
      </c>
      <c r="L22" s="41">
        <v>93</v>
      </c>
      <c r="M22" s="28" t="s">
        <v>118</v>
      </c>
    </row>
    <row r="23" spans="1:13" x14ac:dyDescent="0.25">
      <c r="A23" s="7" t="s">
        <v>98</v>
      </c>
      <c r="B23" s="8"/>
      <c r="C23" s="9" t="s">
        <v>119</v>
      </c>
      <c r="D23" s="111" t="s">
        <v>1</v>
      </c>
      <c r="E23" s="10" t="s">
        <v>57</v>
      </c>
      <c r="F23" s="11">
        <v>3227914.27</v>
      </c>
      <c r="G23" s="34">
        <f>F23/F$48</f>
        <v>0.27046679710014626</v>
      </c>
      <c r="H23" s="35">
        <f>H$48*G23</f>
        <v>20.690709978161188</v>
      </c>
      <c r="I23" s="11">
        <v>132</v>
      </c>
      <c r="J23" s="34">
        <f t="shared" ref="J23:J47" si="6">I23/$I$48</f>
        <v>6.3829787234042548E-2</v>
      </c>
      <c r="K23" s="35">
        <f t="shared" ref="K23:K47" si="7">$K$48*J23</f>
        <v>4.8829787234042552</v>
      </c>
      <c r="L23" s="36">
        <f>H23+K23</f>
        <v>25.573688701565445</v>
      </c>
    </row>
    <row r="24" spans="1:13" x14ac:dyDescent="0.25">
      <c r="A24" s="7" t="s">
        <v>98</v>
      </c>
      <c r="B24" s="8"/>
      <c r="C24" s="9" t="s">
        <v>120</v>
      </c>
      <c r="D24" s="112"/>
      <c r="E24" s="10" t="s">
        <v>64</v>
      </c>
      <c r="F24" s="11">
        <v>692612.08</v>
      </c>
      <c r="G24" s="34">
        <f t="shared" ref="G24:G48" si="8">F24/F$48</f>
        <v>5.803393623290691E-2</v>
      </c>
      <c r="H24" s="35">
        <f t="shared" ref="H24:H47" si="9">H$48*G24</f>
        <v>4.4395961218173783</v>
      </c>
      <c r="I24" s="11">
        <v>130</v>
      </c>
      <c r="J24" s="34">
        <f t="shared" si="6"/>
        <v>6.286266924564797E-2</v>
      </c>
      <c r="K24" s="35">
        <f t="shared" si="7"/>
        <v>4.80899419729207</v>
      </c>
      <c r="L24" s="36">
        <f t="shared" ref="L24:L47" si="10">H24+K24</f>
        <v>9.2485903191094483</v>
      </c>
    </row>
    <row r="25" spans="1:13" x14ac:dyDescent="0.25">
      <c r="A25" s="13" t="s">
        <v>98</v>
      </c>
      <c r="B25" s="8"/>
      <c r="C25" s="9" t="s">
        <v>121</v>
      </c>
      <c r="D25" s="112"/>
      <c r="E25" s="10" t="s">
        <v>63</v>
      </c>
      <c r="F25" s="11">
        <v>430903.25</v>
      </c>
      <c r="G25" s="34">
        <f t="shared" si="8"/>
        <v>3.6105364684156746E-2</v>
      </c>
      <c r="H25" s="35">
        <f t="shared" si="9"/>
        <v>2.762060398337991</v>
      </c>
      <c r="I25" s="11">
        <v>132</v>
      </c>
      <c r="J25" s="34">
        <f t="shared" si="6"/>
        <v>6.3829787234042548E-2</v>
      </c>
      <c r="K25" s="35">
        <f t="shared" si="7"/>
        <v>4.8829787234042552</v>
      </c>
      <c r="L25" s="36">
        <f t="shared" si="10"/>
        <v>7.6450391217422462</v>
      </c>
    </row>
    <row r="26" spans="1:13" x14ac:dyDescent="0.25">
      <c r="A26" s="7" t="s">
        <v>98</v>
      </c>
      <c r="B26" s="8"/>
      <c r="C26" s="9" t="s">
        <v>122</v>
      </c>
      <c r="D26" s="112"/>
      <c r="E26" s="10" t="s">
        <v>59</v>
      </c>
      <c r="F26" s="11">
        <v>1179363.6299999999</v>
      </c>
      <c r="G26" s="34">
        <f t="shared" si="8"/>
        <v>9.881882755904231E-2</v>
      </c>
      <c r="H26" s="35">
        <f t="shared" si="9"/>
        <v>7.5596403082667365</v>
      </c>
      <c r="I26" s="11">
        <v>172</v>
      </c>
      <c r="J26" s="34">
        <f t="shared" si="6"/>
        <v>8.3172147001934232E-2</v>
      </c>
      <c r="K26" s="35">
        <f t="shared" si="7"/>
        <v>6.362669245647969</v>
      </c>
      <c r="L26" s="36">
        <f t="shared" si="10"/>
        <v>13.922309553914705</v>
      </c>
    </row>
    <row r="27" spans="1:13" x14ac:dyDescent="0.25">
      <c r="A27" s="13" t="s">
        <v>98</v>
      </c>
      <c r="B27" s="8"/>
      <c r="C27" s="9" t="s">
        <v>123</v>
      </c>
      <c r="D27" s="112"/>
      <c r="E27" s="10" t="s">
        <v>62</v>
      </c>
      <c r="F27" s="11">
        <v>596618.18999999994</v>
      </c>
      <c r="G27" s="34">
        <f t="shared" si="8"/>
        <v>4.999061234082481E-2</v>
      </c>
      <c r="H27" s="35">
        <f t="shared" si="9"/>
        <v>3.8242818440730981</v>
      </c>
      <c r="I27" s="11">
        <v>177</v>
      </c>
      <c r="J27" s="34">
        <f t="shared" si="6"/>
        <v>8.5589941972920691E-2</v>
      </c>
      <c r="K27" s="35">
        <f t="shared" si="7"/>
        <v>6.5476305609284324</v>
      </c>
      <c r="L27" s="36">
        <f t="shared" si="10"/>
        <v>10.371912405001531</v>
      </c>
    </row>
    <row r="28" spans="1:13" x14ac:dyDescent="0.25">
      <c r="A28" s="7" t="s">
        <v>98</v>
      </c>
      <c r="B28" s="8"/>
      <c r="C28" s="9" t="s">
        <v>124</v>
      </c>
      <c r="D28" s="112"/>
      <c r="E28" s="10" t="s">
        <v>61</v>
      </c>
      <c r="F28" s="11">
        <v>607333.68999999994</v>
      </c>
      <c r="G28" s="34">
        <f t="shared" si="8"/>
        <v>5.0888463622459565E-2</v>
      </c>
      <c r="H28" s="35">
        <f t="shared" si="9"/>
        <v>3.8929674671181567</v>
      </c>
      <c r="I28" s="11">
        <v>142</v>
      </c>
      <c r="J28" s="34">
        <f t="shared" si="6"/>
        <v>6.866537717601548E-2</v>
      </c>
      <c r="K28" s="35">
        <f t="shared" si="7"/>
        <v>5.2529013539651839</v>
      </c>
      <c r="L28" s="36">
        <f t="shared" si="10"/>
        <v>9.1458688210833401</v>
      </c>
    </row>
    <row r="29" spans="1:13" x14ac:dyDescent="0.25">
      <c r="A29" s="7" t="s">
        <v>98</v>
      </c>
      <c r="B29" s="8"/>
      <c r="C29" s="9" t="s">
        <v>125</v>
      </c>
      <c r="D29" s="112"/>
      <c r="E29" s="10" t="s">
        <v>66</v>
      </c>
      <c r="F29" s="11">
        <v>448522.77</v>
      </c>
      <c r="G29" s="34">
        <f t="shared" si="8"/>
        <v>3.7581703503044267E-2</v>
      </c>
      <c r="H29" s="35">
        <f t="shared" si="9"/>
        <v>2.8750003179828862</v>
      </c>
      <c r="I29" s="11">
        <v>158</v>
      </c>
      <c r="J29" s="34">
        <f t="shared" si="6"/>
        <v>7.6402321083172145E-2</v>
      </c>
      <c r="K29" s="35">
        <f t="shared" si="7"/>
        <v>5.844777562862669</v>
      </c>
      <c r="L29" s="36">
        <f t="shared" si="10"/>
        <v>8.7197778808455553</v>
      </c>
    </row>
    <row r="30" spans="1:13" x14ac:dyDescent="0.25">
      <c r="A30" s="7" t="s">
        <v>98</v>
      </c>
      <c r="B30" s="8"/>
      <c r="C30" s="9" t="s">
        <v>126</v>
      </c>
      <c r="D30" s="112"/>
      <c r="E30" s="10" t="s">
        <v>68</v>
      </c>
      <c r="F30" s="11">
        <v>210753.02</v>
      </c>
      <c r="G30" s="34">
        <f t="shared" si="8"/>
        <v>1.7658986432307903E-2</v>
      </c>
      <c r="H30" s="35">
        <f t="shared" si="9"/>
        <v>1.3509124620715545</v>
      </c>
      <c r="I30" s="11">
        <v>48</v>
      </c>
      <c r="J30" s="34">
        <f t="shared" si="6"/>
        <v>2.321083172147002E-2</v>
      </c>
      <c r="K30" s="35">
        <f t="shared" si="7"/>
        <v>1.7756286266924566</v>
      </c>
      <c r="L30" s="36">
        <f t="shared" si="10"/>
        <v>3.1265410887640108</v>
      </c>
    </row>
    <row r="31" spans="1:13" x14ac:dyDescent="0.25">
      <c r="A31" s="13" t="s">
        <v>98</v>
      </c>
      <c r="B31" s="8"/>
      <c r="C31" s="9" t="s">
        <v>127</v>
      </c>
      <c r="D31" s="112"/>
      <c r="E31" s="10" t="s">
        <v>60</v>
      </c>
      <c r="F31" s="11">
        <v>715631.15</v>
      </c>
      <c r="G31" s="34">
        <f t="shared" si="8"/>
        <v>5.9962703112804279E-2</v>
      </c>
      <c r="H31" s="35">
        <f t="shared" si="9"/>
        <v>4.5871467881295276</v>
      </c>
      <c r="I31" s="11">
        <v>175</v>
      </c>
      <c r="J31" s="34">
        <f t="shared" si="6"/>
        <v>8.4622823984526113E-2</v>
      </c>
      <c r="K31" s="35">
        <f t="shared" si="7"/>
        <v>6.4736460348162472</v>
      </c>
      <c r="L31" s="36">
        <f t="shared" si="10"/>
        <v>11.060792822945775</v>
      </c>
    </row>
    <row r="32" spans="1:13" x14ac:dyDescent="0.25">
      <c r="A32" s="7" t="s">
        <v>98</v>
      </c>
      <c r="B32" s="8"/>
      <c r="C32" s="9" t="s">
        <v>128</v>
      </c>
      <c r="D32" s="112"/>
      <c r="E32" s="10" t="s">
        <v>65</v>
      </c>
      <c r="F32" s="11">
        <v>570518.73</v>
      </c>
      <c r="G32" s="34">
        <f t="shared" si="8"/>
        <v>4.7803739716031281E-2</v>
      </c>
      <c r="H32" s="35">
        <f t="shared" si="9"/>
        <v>3.6569860882763932</v>
      </c>
      <c r="I32" s="11">
        <v>62</v>
      </c>
      <c r="J32" s="34">
        <f t="shared" si="6"/>
        <v>2.9980657640232108E-2</v>
      </c>
      <c r="K32" s="35">
        <f t="shared" si="7"/>
        <v>2.2935203094777563</v>
      </c>
      <c r="L32" s="36">
        <f t="shared" si="10"/>
        <v>5.9505063977541495</v>
      </c>
    </row>
    <row r="33" spans="1:13" x14ac:dyDescent="0.25">
      <c r="A33" s="7" t="s">
        <v>98</v>
      </c>
      <c r="B33" s="8"/>
      <c r="C33" s="9" t="s">
        <v>129</v>
      </c>
      <c r="D33" s="112"/>
      <c r="E33" s="10" t="s">
        <v>72</v>
      </c>
      <c r="F33" s="11">
        <v>143977.38</v>
      </c>
      <c r="G33" s="34">
        <f t="shared" si="8"/>
        <v>1.2063858444254982E-2</v>
      </c>
      <c r="H33" s="35">
        <f t="shared" si="9"/>
        <v>0.92288517098550615</v>
      </c>
      <c r="I33" s="11">
        <v>59</v>
      </c>
      <c r="J33" s="34">
        <f t="shared" si="6"/>
        <v>2.852998065764023E-2</v>
      </c>
      <c r="K33" s="35">
        <f t="shared" si="7"/>
        <v>2.1825435203094776</v>
      </c>
      <c r="L33" s="36">
        <f t="shared" si="10"/>
        <v>3.1054286912949838</v>
      </c>
    </row>
    <row r="34" spans="1:13" x14ac:dyDescent="0.25">
      <c r="A34" s="13" t="s">
        <v>98</v>
      </c>
      <c r="B34" s="8"/>
      <c r="C34" s="9" t="s">
        <v>130</v>
      </c>
      <c r="D34" s="112"/>
      <c r="E34" s="10" t="s">
        <v>70</v>
      </c>
      <c r="F34" s="11">
        <v>183654.44</v>
      </c>
      <c r="G34" s="34">
        <f t="shared" si="8"/>
        <v>1.5388397585918843E-2</v>
      </c>
      <c r="H34" s="35">
        <f t="shared" si="9"/>
        <v>1.1772124153227914</v>
      </c>
      <c r="I34" s="11">
        <v>71</v>
      </c>
      <c r="J34" s="34">
        <f t="shared" si="6"/>
        <v>3.433268858800774E-2</v>
      </c>
      <c r="K34" s="35">
        <f t="shared" si="7"/>
        <v>2.6264506769825919</v>
      </c>
      <c r="L34" s="36">
        <f t="shared" si="10"/>
        <v>3.8036630923053831</v>
      </c>
    </row>
    <row r="35" spans="1:13" x14ac:dyDescent="0.25">
      <c r="A35" s="13" t="s">
        <v>98</v>
      </c>
      <c r="B35" s="8"/>
      <c r="C35" s="9" t="s">
        <v>131</v>
      </c>
      <c r="D35" s="112"/>
      <c r="E35" s="10" t="s">
        <v>67</v>
      </c>
      <c r="F35" s="11">
        <v>307683.24</v>
      </c>
      <c r="G35" s="34">
        <f t="shared" si="8"/>
        <v>2.5780765374600733E-2</v>
      </c>
      <c r="H35" s="35">
        <f t="shared" si="9"/>
        <v>1.9722285511569562</v>
      </c>
      <c r="I35" s="11">
        <v>109</v>
      </c>
      <c r="J35" s="34">
        <f t="shared" si="6"/>
        <v>5.2707930367504832E-2</v>
      </c>
      <c r="K35" s="35">
        <f t="shared" si="7"/>
        <v>4.0321566731141196</v>
      </c>
      <c r="L35" s="36">
        <f t="shared" si="10"/>
        <v>6.0043852242710756</v>
      </c>
    </row>
    <row r="36" spans="1:13" x14ac:dyDescent="0.25">
      <c r="A36" s="13" t="s">
        <v>98</v>
      </c>
      <c r="B36" s="8"/>
      <c r="C36" s="9" t="s">
        <v>132</v>
      </c>
      <c r="D36" s="112"/>
      <c r="E36" s="10" t="s">
        <v>58</v>
      </c>
      <c r="F36" s="11">
        <v>1828937.35</v>
      </c>
      <c r="G36" s="34">
        <f t="shared" si="8"/>
        <v>0.15324658146863646</v>
      </c>
      <c r="H36" s="35">
        <f t="shared" si="9"/>
        <v>11.723363482350688</v>
      </c>
      <c r="I36" s="11">
        <v>244</v>
      </c>
      <c r="J36" s="34">
        <f t="shared" si="6"/>
        <v>0.11798839458413926</v>
      </c>
      <c r="K36" s="35">
        <f t="shared" si="7"/>
        <v>9.0261121856866531</v>
      </c>
      <c r="L36" s="36">
        <f t="shared" si="10"/>
        <v>20.749475668037341</v>
      </c>
    </row>
    <row r="37" spans="1:13" x14ac:dyDescent="0.25">
      <c r="A37" s="13" t="s">
        <v>98</v>
      </c>
      <c r="B37" s="8"/>
      <c r="C37" s="9" t="s">
        <v>133</v>
      </c>
      <c r="D37" s="112"/>
      <c r="E37" s="10" t="s">
        <v>71</v>
      </c>
      <c r="F37" s="11">
        <v>293390.98</v>
      </c>
      <c r="G37" s="34">
        <f t="shared" si="8"/>
        <v>2.4583217527234101E-2</v>
      </c>
      <c r="H37" s="35">
        <f t="shared" si="9"/>
        <v>1.8806161408334088</v>
      </c>
      <c r="I37" s="11">
        <v>42</v>
      </c>
      <c r="J37" s="34">
        <f t="shared" si="6"/>
        <v>2.0309477756286266E-2</v>
      </c>
      <c r="K37" s="35">
        <f t="shared" si="7"/>
        <v>1.5536750483558994</v>
      </c>
      <c r="L37" s="36">
        <f t="shared" si="10"/>
        <v>3.4342911891893082</v>
      </c>
    </row>
    <row r="38" spans="1:13" x14ac:dyDescent="0.25">
      <c r="A38" s="7" t="s">
        <v>98</v>
      </c>
      <c r="B38" s="8"/>
      <c r="C38" s="9" t="s">
        <v>134</v>
      </c>
      <c r="D38" s="112"/>
      <c r="E38" s="10" t="s">
        <v>79</v>
      </c>
      <c r="F38" s="11">
        <v>8590.1200000000008</v>
      </c>
      <c r="G38" s="34">
        <f t="shared" si="8"/>
        <v>7.1976578334154726E-4</v>
      </c>
      <c r="H38" s="35">
        <f t="shared" si="9"/>
        <v>5.5062082425628364E-2</v>
      </c>
      <c r="I38" s="11">
        <v>19</v>
      </c>
      <c r="J38" s="34">
        <f t="shared" si="6"/>
        <v>9.1876208897485497E-3</v>
      </c>
      <c r="K38" s="35">
        <f t="shared" si="7"/>
        <v>0.70285299806576407</v>
      </c>
      <c r="L38" s="36">
        <f t="shared" si="10"/>
        <v>0.75791508049139245</v>
      </c>
    </row>
    <row r="39" spans="1:13" x14ac:dyDescent="0.25">
      <c r="A39" s="7" t="s">
        <v>98</v>
      </c>
      <c r="B39" s="8"/>
      <c r="C39" s="9" t="s">
        <v>135</v>
      </c>
      <c r="D39" s="112"/>
      <c r="E39" s="10" t="s">
        <v>75</v>
      </c>
      <c r="F39" s="11">
        <v>54570.83</v>
      </c>
      <c r="G39" s="34">
        <f t="shared" si="8"/>
        <v>4.5724874859196848E-3</v>
      </c>
      <c r="H39" s="35">
        <f t="shared" si="9"/>
        <v>0.34979529267285586</v>
      </c>
      <c r="I39" s="11">
        <v>23</v>
      </c>
      <c r="J39" s="34">
        <f t="shared" si="6"/>
        <v>1.1121856866537718E-2</v>
      </c>
      <c r="K39" s="35">
        <f t="shared" si="7"/>
        <v>0.85082205029013536</v>
      </c>
      <c r="L39" s="36">
        <f t="shared" si="10"/>
        <v>1.2006173429629912</v>
      </c>
    </row>
    <row r="40" spans="1:13" x14ac:dyDescent="0.25">
      <c r="A40" s="7" t="s">
        <v>98</v>
      </c>
      <c r="B40" s="8"/>
      <c r="C40" s="9" t="s">
        <v>136</v>
      </c>
      <c r="D40" s="112"/>
      <c r="E40" s="10" t="s">
        <v>74</v>
      </c>
      <c r="F40" s="11">
        <v>55304.61</v>
      </c>
      <c r="G40" s="34">
        <f t="shared" si="8"/>
        <v>4.6339708803891872E-3</v>
      </c>
      <c r="H40" s="35">
        <f t="shared" si="9"/>
        <v>0.35449877234977284</v>
      </c>
      <c r="I40" s="11">
        <v>41</v>
      </c>
      <c r="J40" s="34">
        <f t="shared" si="6"/>
        <v>1.9825918762088973E-2</v>
      </c>
      <c r="K40" s="35">
        <f t="shared" si="7"/>
        <v>1.5166827852998064</v>
      </c>
      <c r="L40" s="36">
        <f t="shared" si="10"/>
        <v>1.8711815576495792</v>
      </c>
    </row>
    <row r="41" spans="1:13" x14ac:dyDescent="0.25">
      <c r="A41" s="13" t="s">
        <v>98</v>
      </c>
      <c r="B41" s="8"/>
      <c r="C41" s="9" t="s">
        <v>137</v>
      </c>
      <c r="D41" s="112"/>
      <c r="E41" s="10" t="s">
        <v>69</v>
      </c>
      <c r="F41" s="11">
        <v>150431.07</v>
      </c>
      <c r="G41" s="34">
        <f t="shared" si="8"/>
        <v>1.260461285028115E-2</v>
      </c>
      <c r="H41" s="35">
        <f t="shared" si="9"/>
        <v>0.96425288304650802</v>
      </c>
      <c r="I41" s="11">
        <v>17</v>
      </c>
      <c r="J41" s="34">
        <f t="shared" si="6"/>
        <v>8.2205029013539647E-3</v>
      </c>
      <c r="K41" s="35">
        <f t="shared" si="7"/>
        <v>0.62886847195357831</v>
      </c>
      <c r="L41" s="36">
        <f t="shared" si="10"/>
        <v>1.5931213550000862</v>
      </c>
    </row>
    <row r="42" spans="1:13" x14ac:dyDescent="0.25">
      <c r="A42" s="13" t="s">
        <v>98</v>
      </c>
      <c r="B42" s="8"/>
      <c r="C42" s="9" t="s">
        <v>138</v>
      </c>
      <c r="D42" s="112"/>
      <c r="E42" s="10" t="s">
        <v>77</v>
      </c>
      <c r="F42" s="11">
        <v>25377.11</v>
      </c>
      <c r="G42" s="34">
        <f t="shared" si="8"/>
        <v>2.1263469495297633E-3</v>
      </c>
      <c r="H42" s="35">
        <f t="shared" si="9"/>
        <v>0.16266554163902688</v>
      </c>
      <c r="I42" s="11">
        <v>11</v>
      </c>
      <c r="J42" s="34">
        <f t="shared" si="6"/>
        <v>5.3191489361702126E-3</v>
      </c>
      <c r="K42" s="35">
        <f t="shared" si="7"/>
        <v>0.40691489361702127</v>
      </c>
      <c r="L42" s="36">
        <f t="shared" si="10"/>
        <v>0.56958043525604818</v>
      </c>
    </row>
    <row r="43" spans="1:13" x14ac:dyDescent="0.25">
      <c r="A43" s="7" t="s">
        <v>98</v>
      </c>
      <c r="B43" s="8"/>
      <c r="C43" s="9" t="s">
        <v>139</v>
      </c>
      <c r="D43" s="112"/>
      <c r="E43" s="10" t="s">
        <v>78</v>
      </c>
      <c r="F43" s="11">
        <v>18513.580000000002</v>
      </c>
      <c r="G43" s="34">
        <f t="shared" si="8"/>
        <v>1.5512520676261101E-3</v>
      </c>
      <c r="H43" s="35">
        <f t="shared" si="9"/>
        <v>0.11867078317339742</v>
      </c>
      <c r="I43" s="11">
        <v>16</v>
      </c>
      <c r="J43" s="34">
        <f t="shared" si="6"/>
        <v>7.7369439071566732E-3</v>
      </c>
      <c r="K43" s="35">
        <f t="shared" si="7"/>
        <v>0.59187620889748549</v>
      </c>
      <c r="L43" s="36">
        <f t="shared" si="10"/>
        <v>0.7105469920708829</v>
      </c>
    </row>
    <row r="44" spans="1:13" x14ac:dyDescent="0.25">
      <c r="A44" s="7" t="s">
        <v>98</v>
      </c>
      <c r="B44" s="8"/>
      <c r="C44" s="9" t="s">
        <v>140</v>
      </c>
      <c r="D44" s="112"/>
      <c r="E44" s="10" t="s">
        <v>81</v>
      </c>
      <c r="F44" s="11">
        <v>16691.650000000001</v>
      </c>
      <c r="G44" s="34">
        <f t="shared" si="8"/>
        <v>1.3985926317109582E-3</v>
      </c>
      <c r="H44" s="35">
        <f t="shared" si="9"/>
        <v>0.10699233632588831</v>
      </c>
      <c r="I44" s="11">
        <v>10</v>
      </c>
      <c r="J44" s="34">
        <f t="shared" si="6"/>
        <v>4.8355899419729211E-3</v>
      </c>
      <c r="K44" s="35">
        <f t="shared" si="7"/>
        <v>0.36992263056092844</v>
      </c>
      <c r="L44" s="36">
        <f t="shared" si="10"/>
        <v>0.47691496688681678</v>
      </c>
    </row>
    <row r="45" spans="1:13" x14ac:dyDescent="0.25">
      <c r="A45" s="13" t="s">
        <v>98</v>
      </c>
      <c r="B45" s="8"/>
      <c r="C45" s="9" t="s">
        <v>141</v>
      </c>
      <c r="D45" s="112"/>
      <c r="E45" s="10" t="s">
        <v>80</v>
      </c>
      <c r="F45" s="11">
        <v>12879.89</v>
      </c>
      <c r="G45" s="34">
        <f t="shared" si="8"/>
        <v>1.0792054261410736E-3</v>
      </c>
      <c r="H45" s="35">
        <f t="shared" si="9"/>
        <v>8.2559215099792124E-2</v>
      </c>
      <c r="I45" s="11">
        <v>15</v>
      </c>
      <c r="J45" s="34">
        <f t="shared" si="6"/>
        <v>7.2533849129593807E-3</v>
      </c>
      <c r="K45" s="35">
        <f t="shared" si="7"/>
        <v>0.55488394584139267</v>
      </c>
      <c r="L45" s="36">
        <f t="shared" si="10"/>
        <v>0.63744316094118481</v>
      </c>
    </row>
    <row r="46" spans="1:13" x14ac:dyDescent="0.25">
      <c r="A46" s="15" t="s">
        <v>98</v>
      </c>
      <c r="B46" s="8"/>
      <c r="C46" s="9" t="s">
        <v>142</v>
      </c>
      <c r="D46" s="112"/>
      <c r="E46" s="10" t="s">
        <v>76</v>
      </c>
      <c r="F46" s="11">
        <v>14366.59</v>
      </c>
      <c r="G46" s="34">
        <f t="shared" si="8"/>
        <v>1.2037759548524163E-3</v>
      </c>
      <c r="H46" s="35">
        <f t="shared" si="9"/>
        <v>9.208886054620985E-2</v>
      </c>
      <c r="I46" s="11">
        <v>5</v>
      </c>
      <c r="J46" s="34">
        <f t="shared" si="6"/>
        <v>2.4177949709864605E-3</v>
      </c>
      <c r="K46" s="35">
        <f t="shared" si="7"/>
        <v>0.18496131528046422</v>
      </c>
      <c r="L46" s="36">
        <f t="shared" si="10"/>
        <v>0.27705017582667407</v>
      </c>
    </row>
    <row r="47" spans="1:13" x14ac:dyDescent="0.25">
      <c r="A47" s="15"/>
      <c r="B47" s="8"/>
      <c r="C47" s="9"/>
      <c r="D47" s="112"/>
      <c r="E47" s="10" t="s">
        <v>73</v>
      </c>
      <c r="F47" s="11">
        <v>140064.94</v>
      </c>
      <c r="G47" s="34">
        <f t="shared" si="8"/>
        <v>1.1736035265838754E-2</v>
      </c>
      <c r="H47" s="35">
        <f t="shared" si="9"/>
        <v>0.89780669783666467</v>
      </c>
      <c r="I47" s="11">
        <v>58</v>
      </c>
      <c r="J47" s="34">
        <f t="shared" si="6"/>
        <v>2.8046421663442941E-2</v>
      </c>
      <c r="K47" s="35">
        <f t="shared" si="7"/>
        <v>2.145551257253385</v>
      </c>
      <c r="L47" s="36">
        <f t="shared" si="10"/>
        <v>3.0433579550900496</v>
      </c>
    </row>
    <row r="48" spans="1:13" s="28" customFormat="1" x14ac:dyDescent="0.25">
      <c r="A48" s="29"/>
      <c r="B48" s="26"/>
      <c r="C48" s="27"/>
      <c r="D48" s="113"/>
      <c r="E48" s="14" t="s">
        <v>82</v>
      </c>
      <c r="F48" s="20">
        <v>11934604.559999999</v>
      </c>
      <c r="G48" s="37">
        <f t="shared" si="8"/>
        <v>1</v>
      </c>
      <c r="H48" s="38">
        <f>L48/2</f>
        <v>76.5</v>
      </c>
      <c r="I48" s="18">
        <f>SUM(I23:I47)</f>
        <v>2068</v>
      </c>
      <c r="J48" s="39">
        <v>1</v>
      </c>
      <c r="K48" s="40">
        <f>L48/2</f>
        <v>76.5</v>
      </c>
      <c r="L48" s="41">
        <v>153</v>
      </c>
      <c r="M48" s="28" t="s">
        <v>118</v>
      </c>
    </row>
    <row r="49" spans="1:13" x14ac:dyDescent="0.25">
      <c r="A49" s="7" t="s">
        <v>98</v>
      </c>
      <c r="B49" s="8"/>
      <c r="C49" s="9" t="s">
        <v>143</v>
      </c>
      <c r="D49" s="111" t="s">
        <v>28</v>
      </c>
      <c r="E49" s="10" t="s">
        <v>84</v>
      </c>
      <c r="F49" s="11">
        <v>1129044.47</v>
      </c>
      <c r="G49" s="34">
        <v>0.87</v>
      </c>
      <c r="H49" s="35">
        <f>H$52*G49</f>
        <v>40.454999999999998</v>
      </c>
      <c r="I49" s="11">
        <v>145</v>
      </c>
      <c r="J49" s="34">
        <f>I49/$I$52</f>
        <v>0.14009661835748793</v>
      </c>
      <c r="K49" s="35">
        <f>$K$52*J49</f>
        <v>6.5144927536231894</v>
      </c>
      <c r="L49" s="36">
        <f>H49+K49</f>
        <v>46.969492753623186</v>
      </c>
    </row>
    <row r="50" spans="1:13" x14ac:dyDescent="0.25">
      <c r="A50" s="7" t="s">
        <v>98</v>
      </c>
      <c r="B50" s="8"/>
      <c r="C50" s="9" t="s">
        <v>144</v>
      </c>
      <c r="D50" s="112"/>
      <c r="E50" s="10" t="s">
        <v>83</v>
      </c>
      <c r="F50" s="11">
        <v>7952109.8099999996</v>
      </c>
      <c r="G50" s="34">
        <v>0.12</v>
      </c>
      <c r="H50" s="35">
        <f t="shared" ref="H50:H51" si="11">H$52*G50</f>
        <v>5.58</v>
      </c>
      <c r="I50" s="11">
        <v>871</v>
      </c>
      <c r="J50" s="34">
        <f>I50/$I$52</f>
        <v>0.84154589371980681</v>
      </c>
      <c r="K50" s="35">
        <f>$K$52*J50</f>
        <v>39.131884057971014</v>
      </c>
      <c r="L50" s="36">
        <f t="shared" ref="L50:L51" si="12">H50+K50</f>
        <v>44.711884057971012</v>
      </c>
    </row>
    <row r="51" spans="1:13" x14ac:dyDescent="0.25">
      <c r="A51" s="7" t="s">
        <v>98</v>
      </c>
      <c r="B51" s="8"/>
      <c r="C51" s="9" t="s">
        <v>145</v>
      </c>
      <c r="D51" s="112"/>
      <c r="E51" s="10" t="s">
        <v>85</v>
      </c>
      <c r="F51" s="11">
        <v>24217.72</v>
      </c>
      <c r="G51" s="34">
        <f t="shared" ref="G51:G52" si="13">F51/F$52</f>
        <v>2.6597178017548325E-3</v>
      </c>
      <c r="H51" s="35">
        <f t="shared" si="11"/>
        <v>0.12367687778159971</v>
      </c>
      <c r="I51" s="11">
        <v>19</v>
      </c>
      <c r="J51" s="34">
        <f>I51/$I$52</f>
        <v>1.8357487922705314E-2</v>
      </c>
      <c r="K51" s="35">
        <f>$K$52*J51</f>
        <v>0.8536231884057971</v>
      </c>
      <c r="L51" s="36">
        <f t="shared" si="12"/>
        <v>0.97730006618739684</v>
      </c>
    </row>
    <row r="52" spans="1:13" s="28" customFormat="1" x14ac:dyDescent="0.25">
      <c r="A52" s="32"/>
      <c r="B52" s="26"/>
      <c r="C52" s="27"/>
      <c r="D52" s="113"/>
      <c r="E52" s="14" t="s">
        <v>86</v>
      </c>
      <c r="F52" s="20">
        <v>9105372</v>
      </c>
      <c r="G52" s="37">
        <f t="shared" si="13"/>
        <v>1</v>
      </c>
      <c r="H52" s="38">
        <f>L52/2</f>
        <v>46.5</v>
      </c>
      <c r="I52" s="18">
        <f>SUM(I49:I51)</f>
        <v>1035</v>
      </c>
      <c r="J52" s="39">
        <v>1</v>
      </c>
      <c r="K52" s="40">
        <f>L52/2</f>
        <v>46.5</v>
      </c>
      <c r="L52" s="41">
        <v>93</v>
      </c>
      <c r="M52" s="28" t="s">
        <v>118</v>
      </c>
    </row>
    <row r="53" spans="1:13" x14ac:dyDescent="0.25">
      <c r="A53" s="7" t="s">
        <v>98</v>
      </c>
      <c r="B53" s="8"/>
      <c r="C53" s="9" t="s">
        <v>146</v>
      </c>
      <c r="D53" s="111" t="s">
        <v>3</v>
      </c>
      <c r="E53" s="10" t="s">
        <v>87</v>
      </c>
      <c r="F53" s="11">
        <v>5114663.12</v>
      </c>
      <c r="G53" s="34">
        <f>F53/F$56</f>
        <v>0.83148095056123494</v>
      </c>
      <c r="H53" s="35">
        <f>H$56*G53</f>
        <v>15.382397585382847</v>
      </c>
      <c r="I53" s="11">
        <v>236</v>
      </c>
      <c r="J53" s="34">
        <f>I53/$I$56</f>
        <v>0.73750000000000004</v>
      </c>
      <c r="K53" s="35">
        <f>$K$56*J53</f>
        <v>13.643750000000001</v>
      </c>
      <c r="L53" s="36">
        <f>H53+K53</f>
        <v>29.026147585382848</v>
      </c>
    </row>
    <row r="54" spans="1:13" x14ac:dyDescent="0.25">
      <c r="A54" s="7" t="s">
        <v>98</v>
      </c>
      <c r="B54" s="8"/>
      <c r="C54" s="9" t="s">
        <v>147</v>
      </c>
      <c r="D54" s="112"/>
      <c r="E54" s="10" t="s">
        <v>88</v>
      </c>
      <c r="F54" s="11">
        <v>561396.31999999995</v>
      </c>
      <c r="G54" s="34">
        <f t="shared" ref="G54:G56" si="14">F54/F$56</f>
        <v>9.1265120467050265E-2</v>
      </c>
      <c r="H54" s="35">
        <f t="shared" ref="H54:H55" si="15">H$56*G54</f>
        <v>1.68840472864043</v>
      </c>
      <c r="I54" s="11">
        <v>38</v>
      </c>
      <c r="J54" s="34">
        <f>I54/$I$56</f>
        <v>0.11874999999999999</v>
      </c>
      <c r="K54" s="35">
        <f>$K$56*J54</f>
        <v>2.1968749999999999</v>
      </c>
      <c r="L54" s="36">
        <f t="shared" ref="L54:L55" si="16">H54+K54</f>
        <v>3.8852797286404299</v>
      </c>
    </row>
    <row r="55" spans="1:13" x14ac:dyDescent="0.25">
      <c r="A55" s="7" t="s">
        <v>98</v>
      </c>
      <c r="B55" s="8"/>
      <c r="C55" s="9" t="s">
        <v>148</v>
      </c>
      <c r="D55" s="112"/>
      <c r="E55" s="10" t="s">
        <v>89</v>
      </c>
      <c r="F55" s="11">
        <v>475209.71</v>
      </c>
      <c r="G55" s="34">
        <f t="shared" si="14"/>
        <v>7.7253928971714722E-2</v>
      </c>
      <c r="H55" s="35">
        <f t="shared" si="15"/>
        <v>1.4291976859767224</v>
      </c>
      <c r="I55" s="11">
        <v>46</v>
      </c>
      <c r="J55" s="34">
        <f>I55/$I$56</f>
        <v>0.14374999999999999</v>
      </c>
      <c r="K55" s="35">
        <f>$K$56*J55</f>
        <v>2.6593749999999998</v>
      </c>
      <c r="L55" s="36">
        <f t="shared" si="16"/>
        <v>4.0885726859767217</v>
      </c>
    </row>
    <row r="56" spans="1:13" s="28" customFormat="1" x14ac:dyDescent="0.25">
      <c r="A56" s="30"/>
      <c r="B56" s="30"/>
      <c r="C56" s="31"/>
      <c r="D56" s="113"/>
      <c r="E56" s="16" t="s">
        <v>90</v>
      </c>
      <c r="F56" s="42">
        <v>6151269.1500000004</v>
      </c>
      <c r="G56" s="37">
        <f t="shared" si="14"/>
        <v>1</v>
      </c>
      <c r="H56" s="38">
        <f>L56/2</f>
        <v>18.5</v>
      </c>
      <c r="I56" s="43">
        <f>SUM(I53:I55)</f>
        <v>320</v>
      </c>
      <c r="J56" s="39">
        <v>1</v>
      </c>
      <c r="K56" s="40">
        <f>L56/2</f>
        <v>18.5</v>
      </c>
      <c r="L56" s="41">
        <v>37</v>
      </c>
      <c r="M56" s="28" t="s">
        <v>118</v>
      </c>
    </row>
  </sheetData>
  <sheetProtection algorithmName="SHA-512" hashValue="dSDw5EPDs5DlTCi99Xy3nqiPlKDNzxRTU1+0EEBgYGRWbtOAv36s7oTxTp7uwajiTQ4ObEY5p6AX7dxqiUc4VQ==" saltValue="1Re0gSvLVz9P7fppZ+g4Mg==" spinCount="100000" sheet="1" objects="1" scenarios="1"/>
  <sortState xmlns:xlrd2="http://schemas.microsoft.com/office/spreadsheetml/2017/richdata2" ref="E3:L21">
    <sortCondition ref="E3"/>
  </sortState>
  <mergeCells count="6">
    <mergeCell ref="D53:D56"/>
    <mergeCell ref="A2:C2"/>
    <mergeCell ref="D49:D52"/>
    <mergeCell ref="D1:L1"/>
    <mergeCell ref="D3:D22"/>
    <mergeCell ref="D23:D4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87A8E-4FF6-47FD-885C-DD952CF1B2AE}">
  <dimension ref="A1:M56"/>
  <sheetViews>
    <sheetView view="pageBreakPreview" topLeftCell="D1" zoomScale="80" zoomScaleNormal="100" zoomScaleSheetLayoutView="80" workbookViewId="0">
      <selection activeCell="L2" sqref="E1:L1048576"/>
    </sheetView>
  </sheetViews>
  <sheetFormatPr defaultRowHeight="15" x14ac:dyDescent="0.25"/>
  <cols>
    <col min="1" max="2" width="0" hidden="1" customWidth="1"/>
    <col min="3" max="3" width="5.5703125" hidden="1" customWidth="1"/>
    <col min="4" max="4" width="21.140625" customWidth="1"/>
    <col min="5" max="5" width="43.140625" bestFit="1" customWidth="1"/>
    <col min="6" max="6" width="17.7109375" hidden="1" customWidth="1"/>
    <col min="7" max="7" width="17.7109375" style="22" hidden="1" customWidth="1"/>
    <col min="8" max="8" width="17.7109375" style="5" hidden="1" customWidth="1"/>
    <col min="9" max="10" width="17.7109375" hidden="1" customWidth="1"/>
    <col min="11" max="11" width="17.7109375" style="5" hidden="1" customWidth="1"/>
    <col min="12" max="12" width="17.7109375" style="28" customWidth="1"/>
  </cols>
  <sheetData>
    <row r="1" spans="1:12" x14ac:dyDescent="0.25">
      <c r="D1" s="117">
        <v>44774</v>
      </c>
      <c r="E1" s="118"/>
      <c r="F1" s="118"/>
      <c r="G1" s="118"/>
      <c r="H1" s="118"/>
      <c r="I1" s="118"/>
      <c r="J1" s="118"/>
      <c r="K1" s="118"/>
      <c r="L1" s="118"/>
    </row>
    <row r="2" spans="1:12" ht="25.5" x14ac:dyDescent="0.25">
      <c r="A2" s="116" t="s">
        <v>91</v>
      </c>
      <c r="B2" s="116"/>
      <c r="C2" s="116"/>
      <c r="D2" s="71" t="s">
        <v>34</v>
      </c>
      <c r="E2" s="71" t="s">
        <v>35</v>
      </c>
      <c r="F2" s="19" t="s">
        <v>36</v>
      </c>
      <c r="G2" s="23" t="s">
        <v>92</v>
      </c>
      <c r="H2" s="24" t="s">
        <v>93</v>
      </c>
      <c r="I2" s="17" t="s">
        <v>94</v>
      </c>
      <c r="J2" s="17" t="s">
        <v>95</v>
      </c>
      <c r="K2" s="33" t="s">
        <v>96</v>
      </c>
      <c r="L2" s="21" t="s">
        <v>97</v>
      </c>
    </row>
    <row r="3" spans="1:12" x14ac:dyDescent="0.25">
      <c r="A3" s="7" t="s">
        <v>98</v>
      </c>
      <c r="B3" s="8"/>
      <c r="C3" s="9" t="s">
        <v>99</v>
      </c>
      <c r="D3" s="111" t="s">
        <v>0</v>
      </c>
      <c r="E3" s="10" t="s">
        <v>51</v>
      </c>
      <c r="F3" s="11">
        <v>216549.05</v>
      </c>
      <c r="G3" s="34">
        <f t="shared" ref="G3:G21" si="0">F3/F$22</f>
        <v>1.0954101715368508E-2</v>
      </c>
      <c r="H3" s="35">
        <f t="shared" ref="H3:H21" si="1">H$22*G3</f>
        <v>0.46554932290316159</v>
      </c>
      <c r="I3" s="11">
        <v>15</v>
      </c>
      <c r="J3" s="34">
        <f t="shared" ref="J3:J21" si="2">I3/$I$22</f>
        <v>1.3574660633484163E-2</v>
      </c>
      <c r="K3" s="35">
        <f t="shared" ref="K3:K21" si="3">K$22*J3</f>
        <v>0.57692307692307698</v>
      </c>
      <c r="L3" s="36">
        <f t="shared" ref="L3:L21" si="4">H3+K3</f>
        <v>1.0424723998262386</v>
      </c>
    </row>
    <row r="4" spans="1:12" x14ac:dyDescent="0.25">
      <c r="A4" s="7" t="s">
        <v>98</v>
      </c>
      <c r="B4" s="8"/>
      <c r="C4" s="9" t="s">
        <v>100</v>
      </c>
      <c r="D4" s="112"/>
      <c r="E4" s="10" t="s">
        <v>53</v>
      </c>
      <c r="F4" s="11">
        <v>165536.35</v>
      </c>
      <c r="G4" s="34">
        <f t="shared" si="0"/>
        <v>8.373631819169107E-3</v>
      </c>
      <c r="H4" s="35">
        <f t="shared" si="1"/>
        <v>0.35587935231468704</v>
      </c>
      <c r="I4" s="11">
        <v>18</v>
      </c>
      <c r="J4" s="34">
        <f t="shared" si="2"/>
        <v>1.6289592760180997E-2</v>
      </c>
      <c r="K4" s="35">
        <f t="shared" si="3"/>
        <v>0.6923076923076924</v>
      </c>
      <c r="L4" s="36">
        <f t="shared" si="4"/>
        <v>1.0481870446223795</v>
      </c>
    </row>
    <row r="5" spans="1:12" x14ac:dyDescent="0.25">
      <c r="A5" s="7" t="s">
        <v>98</v>
      </c>
      <c r="B5" s="8"/>
      <c r="C5" s="9" t="s">
        <v>101</v>
      </c>
      <c r="D5" s="112"/>
      <c r="E5" s="10" t="s">
        <v>43</v>
      </c>
      <c r="F5" s="11">
        <v>946346.7</v>
      </c>
      <c r="G5" s="34">
        <f t="shared" si="0"/>
        <v>4.7870808067748752E-2</v>
      </c>
      <c r="H5" s="35">
        <f t="shared" si="1"/>
        <v>2.0345093428793222</v>
      </c>
      <c r="I5" s="11">
        <v>54</v>
      </c>
      <c r="J5" s="34">
        <f t="shared" si="2"/>
        <v>4.8868778280542986E-2</v>
      </c>
      <c r="K5" s="35">
        <f t="shared" si="3"/>
        <v>2.0769230769230771</v>
      </c>
      <c r="L5" s="36">
        <f t="shared" si="4"/>
        <v>4.1114324198023997</v>
      </c>
    </row>
    <row r="6" spans="1:12" x14ac:dyDescent="0.25">
      <c r="A6" s="7" t="s">
        <v>98</v>
      </c>
      <c r="B6" s="8"/>
      <c r="C6" s="9" t="s">
        <v>102</v>
      </c>
      <c r="D6" s="112"/>
      <c r="E6" s="10" t="s">
        <v>40</v>
      </c>
      <c r="F6" s="11">
        <v>2003806.54</v>
      </c>
      <c r="G6" s="34">
        <f t="shared" si="0"/>
        <v>0.10136225791376428</v>
      </c>
      <c r="H6" s="35">
        <f t="shared" si="1"/>
        <v>4.3078959613349816</v>
      </c>
      <c r="I6" s="11">
        <v>155</v>
      </c>
      <c r="J6" s="34">
        <f t="shared" si="2"/>
        <v>0.14027149321266968</v>
      </c>
      <c r="K6" s="35">
        <f t="shared" si="3"/>
        <v>5.9615384615384617</v>
      </c>
      <c r="L6" s="36">
        <f t="shared" si="4"/>
        <v>10.269434422873443</v>
      </c>
    </row>
    <row r="7" spans="1:12" x14ac:dyDescent="0.25">
      <c r="A7" s="7" t="s">
        <v>98</v>
      </c>
      <c r="B7" s="8"/>
      <c r="C7" s="9" t="s">
        <v>103</v>
      </c>
      <c r="D7" s="112"/>
      <c r="E7" s="10" t="s">
        <v>50</v>
      </c>
      <c r="F7" s="11">
        <v>236022.52</v>
      </c>
      <c r="G7" s="34">
        <f t="shared" si="0"/>
        <v>1.1939164319573779E-2</v>
      </c>
      <c r="H7" s="35">
        <f t="shared" si="1"/>
        <v>0.50741448358188557</v>
      </c>
      <c r="I7" s="11">
        <v>24</v>
      </c>
      <c r="J7" s="34">
        <f t="shared" si="2"/>
        <v>2.171945701357466E-2</v>
      </c>
      <c r="K7" s="35">
        <f t="shared" si="3"/>
        <v>0.92307692307692302</v>
      </c>
      <c r="L7" s="36">
        <f t="shared" si="4"/>
        <v>1.4304914066588086</v>
      </c>
    </row>
    <row r="8" spans="1:12" x14ac:dyDescent="0.25">
      <c r="A8" s="7" t="s">
        <v>98</v>
      </c>
      <c r="B8" s="8"/>
      <c r="C8" s="9" t="s">
        <v>104</v>
      </c>
      <c r="D8" s="112"/>
      <c r="E8" s="10" t="s">
        <v>42</v>
      </c>
      <c r="F8" s="11">
        <v>743765.8</v>
      </c>
      <c r="G8" s="34">
        <f t="shared" si="0"/>
        <v>3.7623283157383662E-2</v>
      </c>
      <c r="H8" s="35">
        <f t="shared" si="1"/>
        <v>1.5989895341888056</v>
      </c>
      <c r="I8" s="11">
        <v>48</v>
      </c>
      <c r="J8" s="34">
        <f t="shared" si="2"/>
        <v>4.343891402714932E-2</v>
      </c>
      <c r="K8" s="35">
        <f t="shared" si="3"/>
        <v>1.846153846153846</v>
      </c>
      <c r="L8" s="36">
        <f t="shared" si="4"/>
        <v>3.4451433803426514</v>
      </c>
    </row>
    <row r="9" spans="1:12" x14ac:dyDescent="0.25">
      <c r="A9" s="7" t="s">
        <v>98</v>
      </c>
      <c r="B9" s="8"/>
      <c r="C9" s="9" t="s">
        <v>105</v>
      </c>
      <c r="D9" s="112"/>
      <c r="E9" s="10" t="s">
        <v>44</v>
      </c>
      <c r="F9" s="11">
        <v>681969.93</v>
      </c>
      <c r="G9" s="34">
        <f t="shared" si="0"/>
        <v>3.4497348199138918E-2</v>
      </c>
      <c r="H9" s="35">
        <f t="shared" si="1"/>
        <v>1.466137298463404</v>
      </c>
      <c r="I9" s="11">
        <v>19</v>
      </c>
      <c r="J9" s="34">
        <f t="shared" si="2"/>
        <v>1.7194570135746608E-2</v>
      </c>
      <c r="K9" s="35">
        <f t="shared" si="3"/>
        <v>0.73076923076923084</v>
      </c>
      <c r="L9" s="36">
        <f t="shared" si="4"/>
        <v>2.1969065292326349</v>
      </c>
    </row>
    <row r="10" spans="1:12" x14ac:dyDescent="0.25">
      <c r="A10" s="7" t="s">
        <v>98</v>
      </c>
      <c r="B10" s="8"/>
      <c r="C10" s="9" t="s">
        <v>106</v>
      </c>
      <c r="D10" s="112"/>
      <c r="E10" s="10" t="s">
        <v>41</v>
      </c>
      <c r="F10" s="11">
        <v>1204121.77</v>
      </c>
      <c r="G10" s="34">
        <f t="shared" si="0"/>
        <v>6.0910321916764661E-2</v>
      </c>
      <c r="H10" s="35">
        <f t="shared" si="1"/>
        <v>2.5886886814624979</v>
      </c>
      <c r="I10" s="11">
        <v>38</v>
      </c>
      <c r="J10" s="34">
        <f t="shared" si="2"/>
        <v>3.4389140271493215E-2</v>
      </c>
      <c r="K10" s="35">
        <f t="shared" si="3"/>
        <v>1.4615384615384617</v>
      </c>
      <c r="L10" s="36">
        <f t="shared" si="4"/>
        <v>4.05022714300096</v>
      </c>
    </row>
    <row r="11" spans="1:12" x14ac:dyDescent="0.25">
      <c r="A11" s="7" t="s">
        <v>98</v>
      </c>
      <c r="B11" s="8"/>
      <c r="C11" s="9" t="s">
        <v>107</v>
      </c>
      <c r="D11" s="112"/>
      <c r="E11" s="10" t="s">
        <v>46</v>
      </c>
      <c r="F11" s="11">
        <v>514014.33</v>
      </c>
      <c r="G11" s="34">
        <f t="shared" si="0"/>
        <v>2.6001338975982557E-2</v>
      </c>
      <c r="H11" s="35">
        <f t="shared" si="1"/>
        <v>1.1050569064792586</v>
      </c>
      <c r="I11" s="11">
        <v>59</v>
      </c>
      <c r="J11" s="34">
        <f t="shared" si="2"/>
        <v>5.3393665158371038E-2</v>
      </c>
      <c r="K11" s="35">
        <f t="shared" si="3"/>
        <v>2.2692307692307692</v>
      </c>
      <c r="L11" s="36">
        <f t="shared" si="4"/>
        <v>3.3742876757100277</v>
      </c>
    </row>
    <row r="12" spans="1:12" x14ac:dyDescent="0.25">
      <c r="A12" s="7" t="s">
        <v>98</v>
      </c>
      <c r="B12" s="8"/>
      <c r="C12" s="9" t="s">
        <v>108</v>
      </c>
      <c r="D12" s="112"/>
      <c r="E12" s="10" t="s">
        <v>37</v>
      </c>
      <c r="F12" s="11">
        <v>4470447.25</v>
      </c>
      <c r="G12" s="34">
        <f t="shared" si="0"/>
        <v>0.22613691396794139</v>
      </c>
      <c r="H12" s="35">
        <f t="shared" si="1"/>
        <v>9.6108188436375084</v>
      </c>
      <c r="I12" s="11">
        <v>151</v>
      </c>
      <c r="J12" s="34">
        <f t="shared" si="2"/>
        <v>0.13665158371040723</v>
      </c>
      <c r="K12" s="35">
        <f t="shared" si="3"/>
        <v>5.8076923076923075</v>
      </c>
      <c r="L12" s="36">
        <f t="shared" si="4"/>
        <v>15.418511151329817</v>
      </c>
    </row>
    <row r="13" spans="1:12" x14ac:dyDescent="0.25">
      <c r="A13" s="7" t="s">
        <v>98</v>
      </c>
      <c r="B13" s="8"/>
      <c r="C13" s="9" t="s">
        <v>109</v>
      </c>
      <c r="D13" s="112"/>
      <c r="E13" s="10" t="s">
        <v>52</v>
      </c>
      <c r="F13" s="11">
        <v>267906.32</v>
      </c>
      <c r="G13" s="34">
        <f t="shared" si="0"/>
        <v>1.3552001634133537E-2</v>
      </c>
      <c r="H13" s="35">
        <f t="shared" si="1"/>
        <v>0.57596006945067535</v>
      </c>
      <c r="I13" s="11">
        <v>32</v>
      </c>
      <c r="J13" s="34">
        <f t="shared" si="2"/>
        <v>2.8959276018099549E-2</v>
      </c>
      <c r="K13" s="35">
        <f t="shared" si="3"/>
        <v>1.2307692307692308</v>
      </c>
      <c r="L13" s="36">
        <f t="shared" si="4"/>
        <v>1.8067293002199061</v>
      </c>
    </row>
    <row r="14" spans="1:12" x14ac:dyDescent="0.25">
      <c r="A14" s="7" t="s">
        <v>98</v>
      </c>
      <c r="B14" s="8"/>
      <c r="C14" s="9" t="s">
        <v>110</v>
      </c>
      <c r="D14" s="112"/>
      <c r="E14" s="10" t="s">
        <v>47</v>
      </c>
      <c r="F14" s="11">
        <v>423455.95</v>
      </c>
      <c r="G14" s="34">
        <f t="shared" si="0"/>
        <v>2.1420456696891545E-2</v>
      </c>
      <c r="H14" s="35">
        <f t="shared" si="1"/>
        <v>0.9103694096178907</v>
      </c>
      <c r="I14" s="11">
        <v>37</v>
      </c>
      <c r="J14" s="34">
        <f t="shared" si="2"/>
        <v>3.3484162895927601E-2</v>
      </c>
      <c r="K14" s="35">
        <f t="shared" si="3"/>
        <v>1.4230769230769231</v>
      </c>
      <c r="L14" s="36">
        <f t="shared" si="4"/>
        <v>2.3334463326948138</v>
      </c>
    </row>
    <row r="15" spans="1:12" x14ac:dyDescent="0.25">
      <c r="A15" s="7" t="s">
        <v>98</v>
      </c>
      <c r="B15" s="8"/>
      <c r="C15" s="9" t="s">
        <v>111</v>
      </c>
      <c r="D15" s="112"/>
      <c r="E15" s="10" t="s">
        <v>45</v>
      </c>
      <c r="F15" s="11">
        <v>472844.47</v>
      </c>
      <c r="G15" s="34">
        <f t="shared" si="0"/>
        <v>2.3918767687641732E-2</v>
      </c>
      <c r="H15" s="35">
        <f t="shared" si="1"/>
        <v>1.0165476267247737</v>
      </c>
      <c r="I15" s="11">
        <v>115</v>
      </c>
      <c r="J15" s="34">
        <f t="shared" si="2"/>
        <v>0.10407239819004525</v>
      </c>
      <c r="K15" s="35">
        <f t="shared" si="3"/>
        <v>4.4230769230769234</v>
      </c>
      <c r="L15" s="36">
        <f t="shared" si="4"/>
        <v>5.4396245498016969</v>
      </c>
    </row>
    <row r="16" spans="1:12" x14ac:dyDescent="0.25">
      <c r="A16" s="7" t="s">
        <v>98</v>
      </c>
      <c r="B16" s="8"/>
      <c r="C16" s="9" t="s">
        <v>112</v>
      </c>
      <c r="D16" s="112"/>
      <c r="E16" s="10" t="s">
        <v>55</v>
      </c>
      <c r="F16" s="11">
        <v>31774.05</v>
      </c>
      <c r="G16" s="34">
        <f t="shared" si="0"/>
        <v>1.6072856270170882E-3</v>
      </c>
      <c r="H16" s="35">
        <f t="shared" si="1"/>
        <v>6.8309639148226242E-2</v>
      </c>
      <c r="I16" s="11">
        <v>12</v>
      </c>
      <c r="J16" s="34">
        <f t="shared" si="2"/>
        <v>1.085972850678733E-2</v>
      </c>
      <c r="K16" s="35">
        <f t="shared" si="3"/>
        <v>0.46153846153846151</v>
      </c>
      <c r="L16" s="36">
        <f t="shared" si="4"/>
        <v>0.52984810068668775</v>
      </c>
    </row>
    <row r="17" spans="1:13" x14ac:dyDescent="0.25">
      <c r="A17" s="7" t="s">
        <v>98</v>
      </c>
      <c r="B17" s="8"/>
      <c r="C17" s="9" t="s">
        <v>113</v>
      </c>
      <c r="D17" s="112"/>
      <c r="E17" s="10" t="s">
        <v>49</v>
      </c>
      <c r="F17" s="11">
        <v>623884.27</v>
      </c>
      <c r="G17" s="34">
        <f t="shared" si="0"/>
        <v>3.1559093665838894E-2</v>
      </c>
      <c r="H17" s="35">
        <f t="shared" si="1"/>
        <v>1.3412614807981531</v>
      </c>
      <c r="I17" s="11">
        <v>58</v>
      </c>
      <c r="J17" s="34">
        <f t="shared" si="2"/>
        <v>5.2488687782805431E-2</v>
      </c>
      <c r="K17" s="35">
        <f t="shared" si="3"/>
        <v>2.2307692307692308</v>
      </c>
      <c r="L17" s="36">
        <f t="shared" si="4"/>
        <v>3.5720307115673839</v>
      </c>
    </row>
    <row r="18" spans="1:13" x14ac:dyDescent="0.25">
      <c r="A18" s="7" t="s">
        <v>98</v>
      </c>
      <c r="B18" s="8"/>
      <c r="C18" s="9" t="s">
        <v>114</v>
      </c>
      <c r="D18" s="112"/>
      <c r="E18" s="10" t="s">
        <v>38</v>
      </c>
      <c r="F18" s="11">
        <v>3985788.09</v>
      </c>
      <c r="G18" s="34">
        <f t="shared" si="0"/>
        <v>0.20162050193138401</v>
      </c>
      <c r="H18" s="35">
        <f t="shared" si="1"/>
        <v>8.5688713320838197</v>
      </c>
      <c r="I18" s="11">
        <v>101</v>
      </c>
      <c r="J18" s="34">
        <f t="shared" si="2"/>
        <v>9.1402714932126691E-2</v>
      </c>
      <c r="K18" s="35">
        <f t="shared" si="3"/>
        <v>3.8846153846153846</v>
      </c>
      <c r="L18" s="36">
        <f t="shared" si="4"/>
        <v>12.453486716699205</v>
      </c>
    </row>
    <row r="19" spans="1:13" x14ac:dyDescent="0.25">
      <c r="A19" s="7" t="s">
        <v>98</v>
      </c>
      <c r="B19" s="8"/>
      <c r="C19" s="9" t="s">
        <v>115</v>
      </c>
      <c r="D19" s="112"/>
      <c r="E19" s="10" t="s">
        <v>48</v>
      </c>
      <c r="F19" s="11">
        <v>1016937.02</v>
      </c>
      <c r="G19" s="34">
        <f t="shared" si="0"/>
        <v>5.1441608980523079E-2</v>
      </c>
      <c r="H19" s="35">
        <f t="shared" si="1"/>
        <v>2.1862683816722308</v>
      </c>
      <c r="I19" s="11">
        <v>56</v>
      </c>
      <c r="J19" s="34">
        <f t="shared" si="2"/>
        <v>5.0678733031674209E-2</v>
      </c>
      <c r="K19" s="35">
        <f t="shared" si="3"/>
        <v>2.1538461538461537</v>
      </c>
      <c r="L19" s="36">
        <f t="shared" si="4"/>
        <v>4.340114535518385</v>
      </c>
    </row>
    <row r="20" spans="1:13" x14ac:dyDescent="0.25">
      <c r="A20" s="13" t="s">
        <v>98</v>
      </c>
      <c r="B20" s="8"/>
      <c r="C20" s="9" t="s">
        <v>116</v>
      </c>
      <c r="D20" s="112"/>
      <c r="E20" s="10" t="s">
        <v>54</v>
      </c>
      <c r="F20" s="11">
        <v>37986.07</v>
      </c>
      <c r="G20" s="34">
        <f t="shared" si="0"/>
        <v>1.9215197413570194E-3</v>
      </c>
      <c r="H20" s="35">
        <f t="shared" si="1"/>
        <v>8.166458900767333E-2</v>
      </c>
      <c r="I20" s="11">
        <v>21</v>
      </c>
      <c r="J20" s="34">
        <f t="shared" si="2"/>
        <v>1.9004524886877826E-2</v>
      </c>
      <c r="K20" s="35">
        <f t="shared" si="3"/>
        <v>0.8076923076923076</v>
      </c>
      <c r="L20" s="36">
        <f t="shared" si="4"/>
        <v>0.88935689669998097</v>
      </c>
    </row>
    <row r="21" spans="1:13" x14ac:dyDescent="0.25">
      <c r="A21" s="7" t="s">
        <v>98</v>
      </c>
      <c r="B21" s="8"/>
      <c r="C21" s="9" t="s">
        <v>117</v>
      </c>
      <c r="D21" s="112"/>
      <c r="E21" s="10" t="s">
        <v>39</v>
      </c>
      <c r="F21" s="11">
        <v>1725607.37</v>
      </c>
      <c r="G21" s="34">
        <f t="shared" si="0"/>
        <v>8.72895939823774E-2</v>
      </c>
      <c r="H21" s="35">
        <f t="shared" si="1"/>
        <v>3.7098077442510395</v>
      </c>
      <c r="I21" s="11">
        <v>92</v>
      </c>
      <c r="J21" s="34">
        <f t="shared" si="2"/>
        <v>8.3257918552036195E-2</v>
      </c>
      <c r="K21" s="35">
        <f t="shared" si="3"/>
        <v>3.5384615384615383</v>
      </c>
      <c r="L21" s="36">
        <f t="shared" si="4"/>
        <v>7.2482692827125774</v>
      </c>
    </row>
    <row r="22" spans="1:13" s="28" customFormat="1" x14ac:dyDescent="0.25">
      <c r="A22" s="25"/>
      <c r="B22" s="26"/>
      <c r="C22" s="27"/>
      <c r="D22" s="113"/>
      <c r="E22" s="14" t="s">
        <v>56</v>
      </c>
      <c r="F22" s="20">
        <v>19768763.850000001</v>
      </c>
      <c r="G22" s="37">
        <f t="shared" ref="G22" si="5">F22/F$22</f>
        <v>1</v>
      </c>
      <c r="H22" s="38">
        <f>L22/2</f>
        <v>42.5</v>
      </c>
      <c r="I22" s="18">
        <f>SUM(I3:I21)</f>
        <v>1105</v>
      </c>
      <c r="J22" s="39">
        <v>1</v>
      </c>
      <c r="K22" s="40">
        <f>L22/2</f>
        <v>42.5</v>
      </c>
      <c r="L22" s="41">
        <v>85</v>
      </c>
      <c r="M22" s="28" t="s">
        <v>118</v>
      </c>
    </row>
    <row r="23" spans="1:13" x14ac:dyDescent="0.25">
      <c r="A23" s="7" t="s">
        <v>98</v>
      </c>
      <c r="B23" s="8"/>
      <c r="C23" s="9" t="s">
        <v>119</v>
      </c>
      <c r="D23" s="111" t="s">
        <v>1</v>
      </c>
      <c r="E23" s="10" t="s">
        <v>57</v>
      </c>
      <c r="F23" s="11">
        <v>2962824.04</v>
      </c>
      <c r="G23" s="34">
        <f>F23/F$48</f>
        <v>0.26077911993770947</v>
      </c>
      <c r="H23" s="35">
        <f>H$48*G23</f>
        <v>18.906486195483936</v>
      </c>
      <c r="I23" s="11">
        <v>132</v>
      </c>
      <c r="J23" s="34">
        <f t="shared" ref="J23:J47" si="6">I23/$I$48</f>
        <v>6.3829787234042548E-2</v>
      </c>
      <c r="K23" s="35">
        <f t="shared" ref="K23:K47" si="7">$K$48*J23</f>
        <v>4.6276595744680851</v>
      </c>
      <c r="L23" s="36">
        <f>H23+K23</f>
        <v>23.534145769952019</v>
      </c>
    </row>
    <row r="24" spans="1:13" x14ac:dyDescent="0.25">
      <c r="A24" s="7" t="s">
        <v>98</v>
      </c>
      <c r="B24" s="8"/>
      <c r="C24" s="9" t="s">
        <v>120</v>
      </c>
      <c r="D24" s="112"/>
      <c r="E24" s="10" t="s">
        <v>64</v>
      </c>
      <c r="F24" s="11">
        <v>653776.52</v>
      </c>
      <c r="G24" s="34">
        <f t="shared" ref="G24:G48" si="8">F24/F$48</f>
        <v>5.7543500126837885E-2</v>
      </c>
      <c r="H24" s="35">
        <f t="shared" ref="H24:H47" si="9">H$48*G24</f>
        <v>4.1719037591957466</v>
      </c>
      <c r="I24" s="11">
        <v>130</v>
      </c>
      <c r="J24" s="34">
        <f t="shared" si="6"/>
        <v>6.286266924564797E-2</v>
      </c>
      <c r="K24" s="35">
        <f t="shared" si="7"/>
        <v>4.5575435203094781</v>
      </c>
      <c r="L24" s="36">
        <f t="shared" ref="L24:L47" si="10">H24+K24</f>
        <v>8.7294472795052247</v>
      </c>
    </row>
    <row r="25" spans="1:13" x14ac:dyDescent="0.25">
      <c r="A25" s="13" t="s">
        <v>98</v>
      </c>
      <c r="B25" s="8"/>
      <c r="C25" s="9" t="s">
        <v>121</v>
      </c>
      <c r="D25" s="112"/>
      <c r="E25" s="10" t="s">
        <v>63</v>
      </c>
      <c r="F25" s="11">
        <v>477812.99</v>
      </c>
      <c r="G25" s="34">
        <f t="shared" si="8"/>
        <v>4.2055704066383093E-2</v>
      </c>
      <c r="H25" s="35">
        <f t="shared" si="9"/>
        <v>3.0490385448127744</v>
      </c>
      <c r="I25" s="11">
        <v>132</v>
      </c>
      <c r="J25" s="34">
        <f t="shared" si="6"/>
        <v>6.3829787234042548E-2</v>
      </c>
      <c r="K25" s="35">
        <f t="shared" si="7"/>
        <v>4.6276595744680851</v>
      </c>
      <c r="L25" s="36">
        <f t="shared" si="10"/>
        <v>7.676698119280859</v>
      </c>
    </row>
    <row r="26" spans="1:13" x14ac:dyDescent="0.25">
      <c r="A26" s="7" t="s">
        <v>98</v>
      </c>
      <c r="B26" s="8"/>
      <c r="C26" s="9" t="s">
        <v>122</v>
      </c>
      <c r="D26" s="112"/>
      <c r="E26" s="10" t="s">
        <v>59</v>
      </c>
      <c r="F26" s="11">
        <v>1113545.67</v>
      </c>
      <c r="G26" s="34">
        <f t="shared" si="8"/>
        <v>9.80110380881907E-2</v>
      </c>
      <c r="H26" s="35">
        <f t="shared" si="9"/>
        <v>7.105800261393826</v>
      </c>
      <c r="I26" s="11">
        <v>172</v>
      </c>
      <c r="J26" s="34">
        <f t="shared" si="6"/>
        <v>8.3172147001934232E-2</v>
      </c>
      <c r="K26" s="35">
        <f t="shared" si="7"/>
        <v>6.0299806576402322</v>
      </c>
      <c r="L26" s="36">
        <f t="shared" si="10"/>
        <v>13.135780919034058</v>
      </c>
    </row>
    <row r="27" spans="1:13" x14ac:dyDescent="0.25">
      <c r="A27" s="13" t="s">
        <v>98</v>
      </c>
      <c r="B27" s="8"/>
      <c r="C27" s="9" t="s">
        <v>123</v>
      </c>
      <c r="D27" s="112"/>
      <c r="E27" s="10" t="s">
        <v>62</v>
      </c>
      <c r="F27" s="11">
        <v>560447.31000000006</v>
      </c>
      <c r="G27" s="34">
        <f t="shared" si="8"/>
        <v>4.9328935603363294E-2</v>
      </c>
      <c r="H27" s="35">
        <f t="shared" si="9"/>
        <v>3.5763478312438388</v>
      </c>
      <c r="I27" s="11">
        <v>177</v>
      </c>
      <c r="J27" s="34">
        <f t="shared" si="6"/>
        <v>8.5589941972920691E-2</v>
      </c>
      <c r="K27" s="35">
        <f t="shared" si="7"/>
        <v>6.2052707930367497</v>
      </c>
      <c r="L27" s="36">
        <f t="shared" si="10"/>
        <v>9.781618624280588</v>
      </c>
    </row>
    <row r="28" spans="1:13" x14ac:dyDescent="0.25">
      <c r="A28" s="7" t="s">
        <v>98</v>
      </c>
      <c r="B28" s="8"/>
      <c r="C28" s="9" t="s">
        <v>124</v>
      </c>
      <c r="D28" s="112"/>
      <c r="E28" s="10" t="s">
        <v>61</v>
      </c>
      <c r="F28" s="11">
        <v>612951.28</v>
      </c>
      <c r="G28" s="34">
        <f t="shared" si="8"/>
        <v>5.3950181720238966E-2</v>
      </c>
      <c r="H28" s="35">
        <f t="shared" si="9"/>
        <v>3.9113881747173251</v>
      </c>
      <c r="I28" s="11">
        <v>142</v>
      </c>
      <c r="J28" s="34">
        <f t="shared" si="6"/>
        <v>6.866537717601548E-2</v>
      </c>
      <c r="K28" s="35">
        <f t="shared" si="7"/>
        <v>4.9782398452611218</v>
      </c>
      <c r="L28" s="36">
        <f t="shared" si="10"/>
        <v>8.8896280199784474</v>
      </c>
    </row>
    <row r="29" spans="1:13" x14ac:dyDescent="0.25">
      <c r="A29" s="7" t="s">
        <v>98</v>
      </c>
      <c r="B29" s="8"/>
      <c r="C29" s="9" t="s">
        <v>125</v>
      </c>
      <c r="D29" s="112"/>
      <c r="E29" s="10" t="s">
        <v>66</v>
      </c>
      <c r="F29" s="11">
        <v>441046.16</v>
      </c>
      <c r="G29" s="34">
        <f t="shared" si="8"/>
        <v>3.8819595056581967E-2</v>
      </c>
      <c r="H29" s="35">
        <f t="shared" si="9"/>
        <v>2.8144206416021924</v>
      </c>
      <c r="I29" s="11">
        <v>158</v>
      </c>
      <c r="J29" s="34">
        <f t="shared" si="6"/>
        <v>7.6402321083172145E-2</v>
      </c>
      <c r="K29" s="35">
        <f t="shared" si="7"/>
        <v>5.5391682785299805</v>
      </c>
      <c r="L29" s="36">
        <f t="shared" si="10"/>
        <v>8.3535889201321734</v>
      </c>
    </row>
    <row r="30" spans="1:13" x14ac:dyDescent="0.25">
      <c r="A30" s="7" t="s">
        <v>98</v>
      </c>
      <c r="B30" s="8"/>
      <c r="C30" s="9" t="s">
        <v>126</v>
      </c>
      <c r="D30" s="112"/>
      <c r="E30" s="10" t="s">
        <v>68</v>
      </c>
      <c r="F30" s="11">
        <v>195796.42</v>
      </c>
      <c r="G30" s="34">
        <f t="shared" si="8"/>
        <v>1.7233429122086558E-2</v>
      </c>
      <c r="H30" s="35">
        <f t="shared" si="9"/>
        <v>1.2494236113512753</v>
      </c>
      <c r="I30" s="11">
        <v>48</v>
      </c>
      <c r="J30" s="34">
        <f t="shared" si="6"/>
        <v>2.321083172147002E-2</v>
      </c>
      <c r="K30" s="35">
        <f t="shared" si="7"/>
        <v>1.6827852998065764</v>
      </c>
      <c r="L30" s="36">
        <f t="shared" si="10"/>
        <v>2.9322089111578515</v>
      </c>
    </row>
    <row r="31" spans="1:13" x14ac:dyDescent="0.25">
      <c r="A31" s="13" t="s">
        <v>98</v>
      </c>
      <c r="B31" s="8"/>
      <c r="C31" s="9" t="s">
        <v>127</v>
      </c>
      <c r="D31" s="112"/>
      <c r="E31" s="10" t="s">
        <v>60</v>
      </c>
      <c r="F31" s="11">
        <v>731593.19</v>
      </c>
      <c r="G31" s="34">
        <f t="shared" si="8"/>
        <v>6.4392696179359166E-2</v>
      </c>
      <c r="H31" s="35">
        <f t="shared" si="9"/>
        <v>4.6684704730035396</v>
      </c>
      <c r="I31" s="11">
        <v>175</v>
      </c>
      <c r="J31" s="34">
        <f t="shared" si="6"/>
        <v>8.4622823984526113E-2</v>
      </c>
      <c r="K31" s="35">
        <f t="shared" si="7"/>
        <v>6.1351547388781436</v>
      </c>
      <c r="L31" s="36">
        <f t="shared" si="10"/>
        <v>10.803625211881684</v>
      </c>
    </row>
    <row r="32" spans="1:13" x14ac:dyDescent="0.25">
      <c r="A32" s="7" t="s">
        <v>98</v>
      </c>
      <c r="B32" s="8"/>
      <c r="C32" s="9" t="s">
        <v>128</v>
      </c>
      <c r="D32" s="112"/>
      <c r="E32" s="10" t="s">
        <v>65</v>
      </c>
      <c r="F32" s="11">
        <v>524400.34</v>
      </c>
      <c r="G32" s="34">
        <f t="shared" si="8"/>
        <v>4.6156186568621076E-2</v>
      </c>
      <c r="H32" s="35">
        <f t="shared" si="9"/>
        <v>3.3463235262250279</v>
      </c>
      <c r="I32" s="11">
        <v>62</v>
      </c>
      <c r="J32" s="34">
        <f t="shared" si="6"/>
        <v>2.9980657640232108E-2</v>
      </c>
      <c r="K32" s="35">
        <f t="shared" si="7"/>
        <v>2.1735976789168276</v>
      </c>
      <c r="L32" s="36">
        <f t="shared" si="10"/>
        <v>5.5199212051418556</v>
      </c>
    </row>
    <row r="33" spans="1:13" x14ac:dyDescent="0.25">
      <c r="A33" s="7" t="s">
        <v>98</v>
      </c>
      <c r="B33" s="8"/>
      <c r="C33" s="9" t="s">
        <v>129</v>
      </c>
      <c r="D33" s="112"/>
      <c r="E33" s="10" t="s">
        <v>72</v>
      </c>
      <c r="F33" s="11">
        <v>130224.1</v>
      </c>
      <c r="G33" s="34">
        <f t="shared" si="8"/>
        <v>1.1461945000513859E-2</v>
      </c>
      <c r="H33" s="35">
        <f t="shared" si="9"/>
        <v>0.83099101253725483</v>
      </c>
      <c r="I33" s="11">
        <v>59</v>
      </c>
      <c r="J33" s="34">
        <f t="shared" si="6"/>
        <v>2.852998065764023E-2</v>
      </c>
      <c r="K33" s="35">
        <f t="shared" si="7"/>
        <v>2.0684235976789167</v>
      </c>
      <c r="L33" s="36">
        <f t="shared" si="10"/>
        <v>2.8994146102161715</v>
      </c>
    </row>
    <row r="34" spans="1:13" x14ac:dyDescent="0.25">
      <c r="A34" s="13" t="s">
        <v>98</v>
      </c>
      <c r="B34" s="8"/>
      <c r="C34" s="9" t="s">
        <v>130</v>
      </c>
      <c r="D34" s="112"/>
      <c r="E34" s="10" t="s">
        <v>70</v>
      </c>
      <c r="F34" s="11">
        <v>163634.62</v>
      </c>
      <c r="G34" s="34">
        <f t="shared" si="8"/>
        <v>1.4402641405239008E-2</v>
      </c>
      <c r="H34" s="35">
        <f t="shared" si="9"/>
        <v>1.044191501879828</v>
      </c>
      <c r="I34" s="11">
        <v>71</v>
      </c>
      <c r="J34" s="34">
        <f t="shared" si="6"/>
        <v>3.433268858800774E-2</v>
      </c>
      <c r="K34" s="35">
        <f t="shared" si="7"/>
        <v>2.4891199226305609</v>
      </c>
      <c r="L34" s="36">
        <f t="shared" si="10"/>
        <v>3.5333114245103889</v>
      </c>
    </row>
    <row r="35" spans="1:13" x14ac:dyDescent="0.25">
      <c r="A35" s="13" t="s">
        <v>98</v>
      </c>
      <c r="B35" s="8"/>
      <c r="C35" s="9" t="s">
        <v>131</v>
      </c>
      <c r="D35" s="112"/>
      <c r="E35" s="10" t="s">
        <v>67</v>
      </c>
      <c r="F35" s="11">
        <v>290610.81</v>
      </c>
      <c r="G35" s="34">
        <f t="shared" si="8"/>
        <v>2.557871485212632E-2</v>
      </c>
      <c r="H35" s="35">
        <f t="shared" si="9"/>
        <v>1.8544568267791581</v>
      </c>
      <c r="I35" s="11">
        <v>109</v>
      </c>
      <c r="J35" s="34">
        <f t="shared" si="6"/>
        <v>5.2707930367504832E-2</v>
      </c>
      <c r="K35" s="35">
        <f t="shared" si="7"/>
        <v>3.8213249516441001</v>
      </c>
      <c r="L35" s="36">
        <f t="shared" si="10"/>
        <v>5.675781778423258</v>
      </c>
    </row>
    <row r="36" spans="1:13" x14ac:dyDescent="0.25">
      <c r="A36" s="13" t="s">
        <v>98</v>
      </c>
      <c r="B36" s="8"/>
      <c r="C36" s="9" t="s">
        <v>132</v>
      </c>
      <c r="D36" s="112"/>
      <c r="E36" s="10" t="s">
        <v>58</v>
      </c>
      <c r="F36" s="11">
        <v>1745318.3</v>
      </c>
      <c r="G36" s="34">
        <f t="shared" si="8"/>
        <v>0.15361782007316885</v>
      </c>
      <c r="H36" s="35">
        <f t="shared" si="9"/>
        <v>11.137291955304741</v>
      </c>
      <c r="I36" s="11">
        <v>244</v>
      </c>
      <c r="J36" s="34">
        <f t="shared" si="6"/>
        <v>0.11798839458413926</v>
      </c>
      <c r="K36" s="35">
        <f t="shared" si="7"/>
        <v>8.5541586073500966</v>
      </c>
      <c r="L36" s="36">
        <f t="shared" si="10"/>
        <v>19.691450562654836</v>
      </c>
    </row>
    <row r="37" spans="1:13" x14ac:dyDescent="0.25">
      <c r="A37" s="13" t="s">
        <v>98</v>
      </c>
      <c r="B37" s="8"/>
      <c r="C37" s="9" t="s">
        <v>133</v>
      </c>
      <c r="D37" s="112"/>
      <c r="E37" s="10" t="s">
        <v>71</v>
      </c>
      <c r="F37" s="11">
        <v>275357.68</v>
      </c>
      <c r="G37" s="34">
        <f t="shared" si="8"/>
        <v>2.4236178891841795E-2</v>
      </c>
      <c r="H37" s="35">
        <f t="shared" si="9"/>
        <v>1.7571229696585302</v>
      </c>
      <c r="I37" s="11">
        <v>42</v>
      </c>
      <c r="J37" s="34">
        <f t="shared" si="6"/>
        <v>2.0309477756286266E-2</v>
      </c>
      <c r="K37" s="35">
        <f t="shared" si="7"/>
        <v>1.4724371373307543</v>
      </c>
      <c r="L37" s="36">
        <f t="shared" si="10"/>
        <v>3.2295601069892843</v>
      </c>
    </row>
    <row r="38" spans="1:13" x14ac:dyDescent="0.25">
      <c r="A38" s="7" t="s">
        <v>98</v>
      </c>
      <c r="B38" s="8"/>
      <c r="C38" s="9" t="s">
        <v>134</v>
      </c>
      <c r="D38" s="112"/>
      <c r="E38" s="10" t="s">
        <v>79</v>
      </c>
      <c r="F38" s="11">
        <v>9912.3700000000008</v>
      </c>
      <c r="G38" s="34">
        <f t="shared" si="8"/>
        <v>8.7245786121573174E-4</v>
      </c>
      <c r="H38" s="35">
        <f t="shared" si="9"/>
        <v>6.325319493814055E-2</v>
      </c>
      <c r="I38" s="11">
        <v>19</v>
      </c>
      <c r="J38" s="34">
        <f t="shared" si="6"/>
        <v>9.1876208897485497E-3</v>
      </c>
      <c r="K38" s="35">
        <f t="shared" si="7"/>
        <v>0.66610251450676983</v>
      </c>
      <c r="L38" s="36">
        <f t="shared" si="10"/>
        <v>0.72935570944491035</v>
      </c>
    </row>
    <row r="39" spans="1:13" x14ac:dyDescent="0.25">
      <c r="A39" s="7" t="s">
        <v>98</v>
      </c>
      <c r="B39" s="8"/>
      <c r="C39" s="9" t="s">
        <v>135</v>
      </c>
      <c r="D39" s="112"/>
      <c r="E39" s="10" t="s">
        <v>75</v>
      </c>
      <c r="F39" s="11">
        <v>53470.98</v>
      </c>
      <c r="G39" s="34">
        <f t="shared" si="8"/>
        <v>4.7063595132051331E-3</v>
      </c>
      <c r="H39" s="35">
        <f t="shared" si="9"/>
        <v>0.34121106470737217</v>
      </c>
      <c r="I39" s="11">
        <v>23</v>
      </c>
      <c r="J39" s="34">
        <f t="shared" si="6"/>
        <v>1.1121856866537718E-2</v>
      </c>
      <c r="K39" s="35">
        <f t="shared" si="7"/>
        <v>0.80633462282398449</v>
      </c>
      <c r="L39" s="36">
        <f t="shared" si="10"/>
        <v>1.1475456875313568</v>
      </c>
    </row>
    <row r="40" spans="1:13" x14ac:dyDescent="0.25">
      <c r="A40" s="7" t="s">
        <v>98</v>
      </c>
      <c r="B40" s="8"/>
      <c r="C40" s="9" t="s">
        <v>136</v>
      </c>
      <c r="D40" s="112"/>
      <c r="E40" s="10" t="s">
        <v>74</v>
      </c>
      <c r="F40" s="11">
        <v>58752.38</v>
      </c>
      <c r="G40" s="34">
        <f t="shared" si="8"/>
        <v>5.171212918417485E-3</v>
      </c>
      <c r="H40" s="35">
        <f t="shared" si="9"/>
        <v>0.37491293658526764</v>
      </c>
      <c r="I40" s="11">
        <v>41</v>
      </c>
      <c r="J40" s="34">
        <f t="shared" si="6"/>
        <v>1.9825918762088973E-2</v>
      </c>
      <c r="K40" s="35">
        <f t="shared" si="7"/>
        <v>1.4373791102514506</v>
      </c>
      <c r="L40" s="36">
        <f t="shared" si="10"/>
        <v>1.8122920468367183</v>
      </c>
    </row>
    <row r="41" spans="1:13" x14ac:dyDescent="0.25">
      <c r="A41" s="13" t="s">
        <v>98</v>
      </c>
      <c r="B41" s="8"/>
      <c r="C41" s="9" t="s">
        <v>137</v>
      </c>
      <c r="D41" s="112"/>
      <c r="E41" s="10" t="s">
        <v>69</v>
      </c>
      <c r="F41" s="11">
        <v>145194.57999999999</v>
      </c>
      <c r="G41" s="34">
        <f t="shared" si="8"/>
        <v>1.2779602933195234E-2</v>
      </c>
      <c r="H41" s="35">
        <f t="shared" si="9"/>
        <v>0.92652121265665444</v>
      </c>
      <c r="I41" s="11">
        <v>17</v>
      </c>
      <c r="J41" s="34">
        <f t="shared" si="6"/>
        <v>8.2205029013539647E-3</v>
      </c>
      <c r="K41" s="35">
        <f t="shared" si="7"/>
        <v>0.59598646034816249</v>
      </c>
      <c r="L41" s="36">
        <f t="shared" si="10"/>
        <v>1.5225076730048168</v>
      </c>
    </row>
    <row r="42" spans="1:13" x14ac:dyDescent="0.25">
      <c r="A42" s="13" t="s">
        <v>98</v>
      </c>
      <c r="B42" s="8"/>
      <c r="C42" s="9" t="s">
        <v>138</v>
      </c>
      <c r="D42" s="112"/>
      <c r="E42" s="10" t="s">
        <v>77</v>
      </c>
      <c r="F42" s="11">
        <v>22745.599999999999</v>
      </c>
      <c r="G42" s="34">
        <f t="shared" si="8"/>
        <v>2.0020012901121069E-3</v>
      </c>
      <c r="H42" s="35">
        <f t="shared" si="9"/>
        <v>0.14514509353312774</v>
      </c>
      <c r="I42" s="11">
        <v>11</v>
      </c>
      <c r="J42" s="34">
        <f t="shared" si="6"/>
        <v>5.3191489361702126E-3</v>
      </c>
      <c r="K42" s="35">
        <f t="shared" si="7"/>
        <v>0.38563829787234044</v>
      </c>
      <c r="L42" s="36">
        <f t="shared" si="10"/>
        <v>0.53078339140546815</v>
      </c>
    </row>
    <row r="43" spans="1:13" x14ac:dyDescent="0.25">
      <c r="A43" s="7" t="s">
        <v>98</v>
      </c>
      <c r="B43" s="8"/>
      <c r="C43" s="9" t="s">
        <v>139</v>
      </c>
      <c r="D43" s="112"/>
      <c r="E43" s="10" t="s">
        <v>78</v>
      </c>
      <c r="F43" s="11">
        <v>18080.3</v>
      </c>
      <c r="G43" s="34">
        <f t="shared" si="8"/>
        <v>1.5913752077594755E-3</v>
      </c>
      <c r="H43" s="35">
        <f t="shared" si="9"/>
        <v>0.11537470256256198</v>
      </c>
      <c r="I43" s="11">
        <v>16</v>
      </c>
      <c r="J43" s="34">
        <f t="shared" si="6"/>
        <v>7.7369439071566732E-3</v>
      </c>
      <c r="K43" s="35">
        <f t="shared" si="7"/>
        <v>0.56092843326885877</v>
      </c>
      <c r="L43" s="36">
        <f t="shared" si="10"/>
        <v>0.67630313583142077</v>
      </c>
    </row>
    <row r="44" spans="1:13" x14ac:dyDescent="0.25">
      <c r="A44" s="7" t="s">
        <v>98</v>
      </c>
      <c r="B44" s="8"/>
      <c r="C44" s="9" t="s">
        <v>140</v>
      </c>
      <c r="D44" s="112"/>
      <c r="E44" s="10" t="s">
        <v>81</v>
      </c>
      <c r="F44" s="11">
        <v>15523.94</v>
      </c>
      <c r="G44" s="34">
        <f t="shared" si="8"/>
        <v>1.366371865662939E-3</v>
      </c>
      <c r="H44" s="35">
        <f t="shared" si="9"/>
        <v>9.9061960260563076E-2</v>
      </c>
      <c r="I44" s="11">
        <v>10</v>
      </c>
      <c r="J44" s="34">
        <f t="shared" si="6"/>
        <v>4.8355899419729211E-3</v>
      </c>
      <c r="K44" s="35">
        <f t="shared" si="7"/>
        <v>0.35058027079303677</v>
      </c>
      <c r="L44" s="36">
        <f t="shared" si="10"/>
        <v>0.44964223105359985</v>
      </c>
    </row>
    <row r="45" spans="1:13" x14ac:dyDescent="0.25">
      <c r="A45" s="13" t="s">
        <v>98</v>
      </c>
      <c r="B45" s="8"/>
      <c r="C45" s="9" t="s">
        <v>141</v>
      </c>
      <c r="D45" s="112"/>
      <c r="E45" s="10" t="s">
        <v>80</v>
      </c>
      <c r="F45" s="11">
        <v>12207.55</v>
      </c>
      <c r="G45" s="34">
        <f t="shared" si="8"/>
        <v>1.074472902412249E-3</v>
      </c>
      <c r="H45" s="35">
        <f t="shared" si="9"/>
        <v>7.7899285424888054E-2</v>
      </c>
      <c r="I45" s="11">
        <v>15</v>
      </c>
      <c r="J45" s="34">
        <f t="shared" si="6"/>
        <v>7.2533849129593807E-3</v>
      </c>
      <c r="K45" s="35">
        <f t="shared" si="7"/>
        <v>0.52587040618955505</v>
      </c>
      <c r="L45" s="36">
        <f t="shared" si="10"/>
        <v>0.60376969161444305</v>
      </c>
    </row>
    <row r="46" spans="1:13" x14ac:dyDescent="0.25">
      <c r="A46" s="15" t="s">
        <v>98</v>
      </c>
      <c r="B46" s="8"/>
      <c r="C46" s="9" t="s">
        <v>142</v>
      </c>
      <c r="D46" s="112"/>
      <c r="E46" s="10" t="s">
        <v>76</v>
      </c>
      <c r="F46" s="11">
        <v>13108.65</v>
      </c>
      <c r="G46" s="34">
        <f t="shared" si="8"/>
        <v>1.1537850930126298E-3</v>
      </c>
      <c r="H46" s="35">
        <f t="shared" si="9"/>
        <v>8.3649419243415651E-2</v>
      </c>
      <c r="I46" s="11">
        <v>5</v>
      </c>
      <c r="J46" s="34">
        <f t="shared" si="6"/>
        <v>2.4177949709864605E-3</v>
      </c>
      <c r="K46" s="35">
        <f t="shared" si="7"/>
        <v>0.17529013539651839</v>
      </c>
      <c r="L46" s="36">
        <f t="shared" si="10"/>
        <v>0.25893955463993401</v>
      </c>
    </row>
    <row r="47" spans="1:13" x14ac:dyDescent="0.25">
      <c r="A47" s="15"/>
      <c r="B47" s="8"/>
      <c r="C47" s="9"/>
      <c r="D47" s="112"/>
      <c r="E47" s="10" t="s">
        <v>73</v>
      </c>
      <c r="F47" s="11">
        <v>133095.46</v>
      </c>
      <c r="G47" s="34">
        <f t="shared" si="8"/>
        <v>1.1714673722744809E-2</v>
      </c>
      <c r="H47" s="35">
        <f t="shared" si="9"/>
        <v>0.84931384489899864</v>
      </c>
      <c r="I47" s="11">
        <v>58</v>
      </c>
      <c r="J47" s="34">
        <f t="shared" si="6"/>
        <v>2.8046421663442941E-2</v>
      </c>
      <c r="K47" s="35">
        <f t="shared" si="7"/>
        <v>2.0333655705996132</v>
      </c>
      <c r="L47" s="36">
        <f t="shared" si="10"/>
        <v>2.882679415498612</v>
      </c>
    </row>
    <row r="48" spans="1:13" s="28" customFormat="1" x14ac:dyDescent="0.25">
      <c r="A48" s="29"/>
      <c r="B48" s="26"/>
      <c r="C48" s="27"/>
      <c r="D48" s="113"/>
      <c r="E48" s="14" t="s">
        <v>82</v>
      </c>
      <c r="F48" s="20">
        <v>11361431.240000002</v>
      </c>
      <c r="G48" s="37">
        <f t="shared" si="8"/>
        <v>1</v>
      </c>
      <c r="H48" s="38">
        <f>L48/2</f>
        <v>72.5</v>
      </c>
      <c r="I48" s="18">
        <f>SUM(I23:I47)</f>
        <v>2068</v>
      </c>
      <c r="J48" s="39">
        <v>1</v>
      </c>
      <c r="K48" s="40">
        <f>L48/2</f>
        <v>72.5</v>
      </c>
      <c r="L48" s="41">
        <v>145</v>
      </c>
      <c r="M48" s="28" t="s">
        <v>118</v>
      </c>
    </row>
    <row r="49" spans="1:13" x14ac:dyDescent="0.25">
      <c r="A49" s="7" t="s">
        <v>98</v>
      </c>
      <c r="B49" s="8"/>
      <c r="C49" s="9" t="s">
        <v>143</v>
      </c>
      <c r="D49" s="111" t="s">
        <v>28</v>
      </c>
      <c r="E49" s="10" t="s">
        <v>84</v>
      </c>
      <c r="F49" s="11">
        <v>948106.75</v>
      </c>
      <c r="G49" s="34">
        <f>F49/F$52</f>
        <v>0.12584905212001055</v>
      </c>
      <c r="H49" s="35">
        <f>H$52*G49</f>
        <v>4.8451885066204063</v>
      </c>
      <c r="I49" s="11">
        <v>145</v>
      </c>
      <c r="J49" s="34">
        <f>I49/$I$52</f>
        <v>0.14009661835748793</v>
      </c>
      <c r="K49" s="35">
        <f>$K$52*J49</f>
        <v>5.3937198067632854</v>
      </c>
      <c r="L49" s="36">
        <f>H49+K49</f>
        <v>10.238908313383693</v>
      </c>
    </row>
    <row r="50" spans="1:13" x14ac:dyDescent="0.25">
      <c r="A50" s="7" t="s">
        <v>98</v>
      </c>
      <c r="B50" s="8"/>
      <c r="C50" s="9" t="s">
        <v>144</v>
      </c>
      <c r="D50" s="112"/>
      <c r="E50" s="10" t="s">
        <v>83</v>
      </c>
      <c r="F50" s="11">
        <v>6567071.3200000003</v>
      </c>
      <c r="G50" s="34">
        <f t="shared" ref="G50:G52" si="11">F50/F$52</f>
        <v>0.8716947757480964</v>
      </c>
      <c r="H50" s="35">
        <f t="shared" ref="H50:H51" si="12">H$52*G50</f>
        <v>33.560248866301713</v>
      </c>
      <c r="I50" s="11">
        <v>871</v>
      </c>
      <c r="J50" s="34">
        <f>I50/$I$52</f>
        <v>0.84154589371980681</v>
      </c>
      <c r="K50" s="35">
        <f>$K$52*J50</f>
        <v>32.399516908212561</v>
      </c>
      <c r="L50" s="36">
        <f t="shared" ref="L50:L51" si="13">H50+K50</f>
        <v>65.959765774514267</v>
      </c>
    </row>
    <row r="51" spans="1:13" x14ac:dyDescent="0.25">
      <c r="A51" s="7" t="s">
        <v>98</v>
      </c>
      <c r="B51" s="8"/>
      <c r="C51" s="9" t="s">
        <v>145</v>
      </c>
      <c r="D51" s="112"/>
      <c r="E51" s="10" t="s">
        <v>85</v>
      </c>
      <c r="F51" s="11">
        <v>18504.02</v>
      </c>
      <c r="G51" s="34">
        <f t="shared" si="11"/>
        <v>2.456172131893078E-3</v>
      </c>
      <c r="H51" s="35">
        <f t="shared" si="12"/>
        <v>9.4562627077883502E-2</v>
      </c>
      <c r="I51" s="11">
        <v>19</v>
      </c>
      <c r="J51" s="34">
        <f>I51/$I$52</f>
        <v>1.8357487922705314E-2</v>
      </c>
      <c r="K51" s="35">
        <f>$K$52*J51</f>
        <v>0.70676328502415453</v>
      </c>
      <c r="L51" s="36">
        <f t="shared" si="13"/>
        <v>0.80132591210203807</v>
      </c>
    </row>
    <row r="52" spans="1:13" s="28" customFormat="1" x14ac:dyDescent="0.25">
      <c r="A52" s="32"/>
      <c r="B52" s="26"/>
      <c r="C52" s="27"/>
      <c r="D52" s="113"/>
      <c r="E52" s="14" t="s">
        <v>86</v>
      </c>
      <c r="F52" s="20">
        <v>7533682.0899999999</v>
      </c>
      <c r="G52" s="37">
        <f t="shared" si="11"/>
        <v>1</v>
      </c>
      <c r="H52" s="38">
        <f>L52/2</f>
        <v>38.5</v>
      </c>
      <c r="I52" s="18">
        <f>SUM(I49:I51)</f>
        <v>1035</v>
      </c>
      <c r="J52" s="39">
        <v>1</v>
      </c>
      <c r="K52" s="40">
        <f>L52/2</f>
        <v>38.5</v>
      </c>
      <c r="L52" s="41">
        <v>77</v>
      </c>
      <c r="M52" s="28" t="s">
        <v>118</v>
      </c>
    </row>
    <row r="53" spans="1:13" x14ac:dyDescent="0.25">
      <c r="A53" s="7" t="s">
        <v>98</v>
      </c>
      <c r="B53" s="8"/>
      <c r="C53" s="9" t="s">
        <v>146</v>
      </c>
      <c r="D53" s="111" t="s">
        <v>3</v>
      </c>
      <c r="E53" s="10" t="s">
        <v>87</v>
      </c>
      <c r="F53" s="11">
        <v>4149663.77</v>
      </c>
      <c r="G53" s="34">
        <f>F53/F$56</f>
        <v>0.78931259663324249</v>
      </c>
      <c r="H53" s="35">
        <f>H$56*G53</f>
        <v>12.234345247815259</v>
      </c>
      <c r="I53" s="11">
        <v>236</v>
      </c>
      <c r="J53" s="34">
        <f>I53/$I$56</f>
        <v>0.73750000000000004</v>
      </c>
      <c r="K53" s="35">
        <f>$K$56*J53</f>
        <v>11.43125</v>
      </c>
      <c r="L53" s="36">
        <f>H53+K53</f>
        <v>23.665595247815261</v>
      </c>
    </row>
    <row r="54" spans="1:13" x14ac:dyDescent="0.25">
      <c r="A54" s="7" t="s">
        <v>98</v>
      </c>
      <c r="B54" s="8"/>
      <c r="C54" s="9" t="s">
        <v>147</v>
      </c>
      <c r="D54" s="112"/>
      <c r="E54" s="10" t="s">
        <v>88</v>
      </c>
      <c r="F54" s="11">
        <v>466033.8</v>
      </c>
      <c r="G54" s="34">
        <f t="shared" ref="G54:G56" si="14">F54/F$56</f>
        <v>8.8644856351062187E-2</v>
      </c>
      <c r="H54" s="35">
        <f t="shared" ref="H54:H55" si="15">H$56*G54</f>
        <v>1.373995273441464</v>
      </c>
      <c r="I54" s="11">
        <v>38</v>
      </c>
      <c r="J54" s="34">
        <f>I54/$I$56</f>
        <v>0.11874999999999999</v>
      </c>
      <c r="K54" s="35">
        <f>$K$56*J54</f>
        <v>1.840625</v>
      </c>
      <c r="L54" s="36">
        <f t="shared" ref="L54:L55" si="16">H54+K54</f>
        <v>3.2146202734414642</v>
      </c>
    </row>
    <row r="55" spans="1:13" x14ac:dyDescent="0.25">
      <c r="A55" s="7" t="s">
        <v>98</v>
      </c>
      <c r="B55" s="8"/>
      <c r="C55" s="9" t="s">
        <v>148</v>
      </c>
      <c r="D55" s="112"/>
      <c r="E55" s="10" t="s">
        <v>89</v>
      </c>
      <c r="F55" s="11">
        <v>641615.93000000005</v>
      </c>
      <c r="G55" s="34">
        <f t="shared" si="14"/>
        <v>0.12204254701569538</v>
      </c>
      <c r="H55" s="35">
        <f t="shared" si="15"/>
        <v>1.8916594787432783</v>
      </c>
      <c r="I55" s="11">
        <v>46</v>
      </c>
      <c r="J55" s="34">
        <f>I55/$I$56</f>
        <v>0.14374999999999999</v>
      </c>
      <c r="K55" s="35">
        <f>$K$56*J55</f>
        <v>2.2281249999999999</v>
      </c>
      <c r="L55" s="36">
        <f t="shared" si="16"/>
        <v>4.119784478743278</v>
      </c>
    </row>
    <row r="56" spans="1:13" s="28" customFormat="1" x14ac:dyDescent="0.25">
      <c r="A56" s="30"/>
      <c r="B56" s="30"/>
      <c r="C56" s="31"/>
      <c r="D56" s="113"/>
      <c r="E56" s="16" t="s">
        <v>90</v>
      </c>
      <c r="F56" s="42">
        <v>5257313.5</v>
      </c>
      <c r="G56" s="37">
        <f t="shared" si="14"/>
        <v>1</v>
      </c>
      <c r="H56" s="38">
        <f>L56/2</f>
        <v>15.5</v>
      </c>
      <c r="I56" s="43">
        <f>SUM(I53:I55)</f>
        <v>320</v>
      </c>
      <c r="J56" s="39">
        <v>1</v>
      </c>
      <c r="K56" s="40">
        <f>L56/2</f>
        <v>15.5</v>
      </c>
      <c r="L56" s="41">
        <v>31</v>
      </c>
      <c r="M56" s="28" t="s">
        <v>118</v>
      </c>
    </row>
  </sheetData>
  <sheetProtection algorithmName="SHA-512" hashValue="mCWNehGRUq4MfbJKIknBjUDAEgdZspJzl2hRPSAbE4IoCK7nwqV73l8PzgvXyedjiHKI37sALd/X6RezeGfmkw==" saltValue="cr0U71PyvtTs+W3rWCjjbQ==" spinCount="100000" sheet="1" objects="1" scenarios="1"/>
  <sortState xmlns:xlrd2="http://schemas.microsoft.com/office/spreadsheetml/2017/richdata2" ref="E3:L21">
    <sortCondition ref="E3"/>
  </sortState>
  <mergeCells count="6">
    <mergeCell ref="D53:D56"/>
    <mergeCell ref="A2:C2"/>
    <mergeCell ref="D49:D52"/>
    <mergeCell ref="D1:L1"/>
    <mergeCell ref="D3:D22"/>
    <mergeCell ref="D23:D4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5DA99-C715-46D2-A296-F3BDC9655B30}">
  <dimension ref="A1:M56"/>
  <sheetViews>
    <sheetView topLeftCell="D1" zoomScale="80" zoomScaleNormal="80" workbookViewId="0">
      <selection activeCell="L2" sqref="E1:L1048576"/>
    </sheetView>
  </sheetViews>
  <sheetFormatPr defaultRowHeight="15" x14ac:dyDescent="0.25"/>
  <cols>
    <col min="1" max="2" width="0" hidden="1" customWidth="1"/>
    <col min="3" max="3" width="5.5703125" hidden="1" customWidth="1"/>
    <col min="4" max="4" width="21.140625" customWidth="1"/>
    <col min="5" max="5" width="43.140625" bestFit="1" customWidth="1"/>
    <col min="6" max="6" width="17.7109375" hidden="1" customWidth="1"/>
    <col min="7" max="7" width="17.7109375" style="22" hidden="1" customWidth="1"/>
    <col min="8" max="8" width="17.7109375" style="5" hidden="1" customWidth="1"/>
    <col min="9" max="10" width="17.7109375" hidden="1" customWidth="1"/>
    <col min="11" max="11" width="17.7109375" style="5" hidden="1" customWidth="1"/>
    <col min="12" max="12" width="17.7109375" style="28" customWidth="1"/>
  </cols>
  <sheetData>
    <row r="1" spans="1:12" x14ac:dyDescent="0.25">
      <c r="D1" s="117">
        <v>44805</v>
      </c>
      <c r="E1" s="118"/>
      <c r="F1" s="118"/>
      <c r="G1" s="118"/>
      <c r="H1" s="118"/>
      <c r="I1" s="118"/>
      <c r="J1" s="118"/>
      <c r="K1" s="118"/>
      <c r="L1" s="118"/>
    </row>
    <row r="2" spans="1:12" ht="25.5" x14ac:dyDescent="0.25">
      <c r="A2" s="116" t="s">
        <v>91</v>
      </c>
      <c r="B2" s="116"/>
      <c r="C2" s="116"/>
      <c r="D2" s="71" t="s">
        <v>34</v>
      </c>
      <c r="E2" s="71" t="s">
        <v>35</v>
      </c>
      <c r="F2" s="19" t="s">
        <v>36</v>
      </c>
      <c r="G2" s="23" t="s">
        <v>92</v>
      </c>
      <c r="H2" s="24" t="s">
        <v>93</v>
      </c>
      <c r="I2" s="17" t="s">
        <v>94</v>
      </c>
      <c r="J2" s="17" t="s">
        <v>95</v>
      </c>
      <c r="K2" s="33" t="s">
        <v>96</v>
      </c>
      <c r="L2" s="21" t="s">
        <v>97</v>
      </c>
    </row>
    <row r="3" spans="1:12" x14ac:dyDescent="0.25">
      <c r="A3" s="7" t="s">
        <v>98</v>
      </c>
      <c r="B3" s="8"/>
      <c r="C3" s="9" t="s">
        <v>99</v>
      </c>
      <c r="D3" s="111" t="s">
        <v>0</v>
      </c>
      <c r="E3" s="10" t="s">
        <v>51</v>
      </c>
      <c r="F3" s="11">
        <v>224474.31</v>
      </c>
      <c r="G3" s="34">
        <f t="shared" ref="G3:G21" si="0">F3/F$22</f>
        <v>1.2451123297370217E-2</v>
      </c>
      <c r="H3" s="35">
        <f t="shared" ref="H3:H21" si="1">H$22*G3</f>
        <v>0.47936824694875335</v>
      </c>
      <c r="I3" s="11">
        <v>15</v>
      </c>
      <c r="J3" s="34">
        <f t="shared" ref="J3:J21" si="2">I3/$I$22</f>
        <v>1.3574660633484163E-2</v>
      </c>
      <c r="K3" s="35">
        <f t="shared" ref="K3:K21" si="3">K$22*J3</f>
        <v>0.5226244343891403</v>
      </c>
      <c r="L3" s="36">
        <f t="shared" ref="L3:L21" si="4">H3+K3</f>
        <v>1.0019926813378937</v>
      </c>
    </row>
    <row r="4" spans="1:12" x14ac:dyDescent="0.25">
      <c r="A4" s="7" t="s">
        <v>98</v>
      </c>
      <c r="B4" s="8"/>
      <c r="C4" s="9" t="s">
        <v>100</v>
      </c>
      <c r="D4" s="112"/>
      <c r="E4" s="10" t="s">
        <v>53</v>
      </c>
      <c r="F4" s="11">
        <v>104517.8</v>
      </c>
      <c r="G4" s="34">
        <f t="shared" si="0"/>
        <v>5.7973850752448281E-3</v>
      </c>
      <c r="H4" s="35">
        <f t="shared" si="1"/>
        <v>0.22319932539692589</v>
      </c>
      <c r="I4" s="11">
        <v>18</v>
      </c>
      <c r="J4" s="34">
        <f t="shared" si="2"/>
        <v>1.6289592760180997E-2</v>
      </c>
      <c r="K4" s="35">
        <f t="shared" si="3"/>
        <v>0.62714932126696832</v>
      </c>
      <c r="L4" s="36">
        <f t="shared" si="4"/>
        <v>0.8503486466638942</v>
      </c>
    </row>
    <row r="5" spans="1:12" x14ac:dyDescent="0.25">
      <c r="A5" s="7" t="s">
        <v>98</v>
      </c>
      <c r="B5" s="8"/>
      <c r="C5" s="9" t="s">
        <v>101</v>
      </c>
      <c r="D5" s="112"/>
      <c r="E5" s="10" t="s">
        <v>43</v>
      </c>
      <c r="F5" s="11">
        <v>702001.28</v>
      </c>
      <c r="G5" s="34">
        <f t="shared" si="0"/>
        <v>3.8938551552699791E-2</v>
      </c>
      <c r="H5" s="35">
        <f t="shared" si="1"/>
        <v>1.499134234778942</v>
      </c>
      <c r="I5" s="11">
        <v>54</v>
      </c>
      <c r="J5" s="34">
        <f t="shared" si="2"/>
        <v>4.8868778280542986E-2</v>
      </c>
      <c r="K5" s="35">
        <f t="shared" si="3"/>
        <v>1.881447963800905</v>
      </c>
      <c r="L5" s="36">
        <f t="shared" si="4"/>
        <v>3.3805821985798472</v>
      </c>
    </row>
    <row r="6" spans="1:12" x14ac:dyDescent="0.25">
      <c r="A6" s="7" t="s">
        <v>98</v>
      </c>
      <c r="B6" s="8"/>
      <c r="C6" s="9" t="s">
        <v>102</v>
      </c>
      <c r="D6" s="112"/>
      <c r="E6" s="10" t="s">
        <v>40</v>
      </c>
      <c r="F6" s="11">
        <v>1857717.48</v>
      </c>
      <c r="G6" s="34">
        <f t="shared" si="0"/>
        <v>0.10304372645208215</v>
      </c>
      <c r="H6" s="35">
        <f t="shared" si="1"/>
        <v>3.967183468405163</v>
      </c>
      <c r="I6" s="11">
        <v>155</v>
      </c>
      <c r="J6" s="34">
        <f t="shared" si="2"/>
        <v>0.14027149321266968</v>
      </c>
      <c r="K6" s="35">
        <f t="shared" si="3"/>
        <v>5.4004524886877832</v>
      </c>
      <c r="L6" s="36">
        <f t="shared" si="4"/>
        <v>9.3676359570929471</v>
      </c>
    </row>
    <row r="7" spans="1:12" x14ac:dyDescent="0.25">
      <c r="A7" s="7" t="s">
        <v>98</v>
      </c>
      <c r="B7" s="8"/>
      <c r="C7" s="9" t="s">
        <v>103</v>
      </c>
      <c r="D7" s="112"/>
      <c r="E7" s="10" t="s">
        <v>50</v>
      </c>
      <c r="F7" s="11">
        <v>233332.61</v>
      </c>
      <c r="G7" s="34">
        <f t="shared" si="0"/>
        <v>1.2942474782112924E-2</v>
      </c>
      <c r="H7" s="35">
        <f t="shared" si="1"/>
        <v>0.49828527911134757</v>
      </c>
      <c r="I7" s="11">
        <v>24</v>
      </c>
      <c r="J7" s="34">
        <f t="shared" si="2"/>
        <v>2.171945701357466E-2</v>
      </c>
      <c r="K7" s="35">
        <f t="shared" si="3"/>
        <v>0.83619909502262435</v>
      </c>
      <c r="L7" s="36">
        <f t="shared" si="4"/>
        <v>1.334484374133972</v>
      </c>
    </row>
    <row r="8" spans="1:12" x14ac:dyDescent="0.25">
      <c r="A8" s="7" t="s">
        <v>98</v>
      </c>
      <c r="B8" s="8"/>
      <c r="C8" s="9" t="s">
        <v>104</v>
      </c>
      <c r="D8" s="112"/>
      <c r="E8" s="10" t="s">
        <v>42</v>
      </c>
      <c r="F8" s="11">
        <v>710602.23</v>
      </c>
      <c r="G8" s="34">
        <f t="shared" si="0"/>
        <v>3.941562836796883E-2</v>
      </c>
      <c r="H8" s="35">
        <f t="shared" si="1"/>
        <v>1.5175016921667999</v>
      </c>
      <c r="I8" s="11">
        <v>48</v>
      </c>
      <c r="J8" s="34">
        <f t="shared" si="2"/>
        <v>4.343891402714932E-2</v>
      </c>
      <c r="K8" s="35">
        <f t="shared" si="3"/>
        <v>1.6723981900452487</v>
      </c>
      <c r="L8" s="36">
        <f t="shared" si="4"/>
        <v>3.1898998822120488</v>
      </c>
    </row>
    <row r="9" spans="1:12" x14ac:dyDescent="0.25">
      <c r="A9" s="7" t="s">
        <v>98</v>
      </c>
      <c r="B9" s="8"/>
      <c r="C9" s="9" t="s">
        <v>105</v>
      </c>
      <c r="D9" s="112"/>
      <c r="E9" s="10" t="s">
        <v>44</v>
      </c>
      <c r="F9" s="11">
        <v>587487.04</v>
      </c>
      <c r="G9" s="34">
        <f t="shared" si="0"/>
        <v>3.2586684733086249E-2</v>
      </c>
      <c r="H9" s="35">
        <f t="shared" si="1"/>
        <v>1.2545873622238206</v>
      </c>
      <c r="I9" s="11">
        <v>19</v>
      </c>
      <c r="J9" s="34">
        <f t="shared" si="2"/>
        <v>1.7194570135746608E-2</v>
      </c>
      <c r="K9" s="35">
        <f t="shared" si="3"/>
        <v>0.66199095022624443</v>
      </c>
      <c r="L9" s="36">
        <f t="shared" si="4"/>
        <v>1.916578312450065</v>
      </c>
    </row>
    <row r="10" spans="1:12" x14ac:dyDescent="0.25">
      <c r="A10" s="7" t="s">
        <v>98</v>
      </c>
      <c r="B10" s="8"/>
      <c r="C10" s="9" t="s">
        <v>106</v>
      </c>
      <c r="D10" s="112"/>
      <c r="E10" s="10" t="s">
        <v>41</v>
      </c>
      <c r="F10" s="11">
        <v>1076034.8999999999</v>
      </c>
      <c r="G10" s="34">
        <f t="shared" si="0"/>
        <v>5.9685418844470137E-2</v>
      </c>
      <c r="H10" s="35">
        <f t="shared" si="1"/>
        <v>2.2978886255121003</v>
      </c>
      <c r="I10" s="11">
        <v>38</v>
      </c>
      <c r="J10" s="34">
        <f t="shared" si="2"/>
        <v>3.4389140271493215E-2</v>
      </c>
      <c r="K10" s="35">
        <f t="shared" si="3"/>
        <v>1.3239819004524889</v>
      </c>
      <c r="L10" s="36">
        <f t="shared" si="4"/>
        <v>3.6218705259645891</v>
      </c>
    </row>
    <row r="11" spans="1:12" x14ac:dyDescent="0.25">
      <c r="A11" s="7" t="s">
        <v>98</v>
      </c>
      <c r="B11" s="8"/>
      <c r="C11" s="9" t="s">
        <v>107</v>
      </c>
      <c r="D11" s="112"/>
      <c r="E11" s="10" t="s">
        <v>46</v>
      </c>
      <c r="F11" s="11">
        <v>544001.76</v>
      </c>
      <c r="G11" s="34">
        <f t="shared" si="0"/>
        <v>3.0174646656654838E-2</v>
      </c>
      <c r="H11" s="35">
        <f t="shared" si="1"/>
        <v>1.1617238962812113</v>
      </c>
      <c r="I11" s="11">
        <v>59</v>
      </c>
      <c r="J11" s="34">
        <f t="shared" si="2"/>
        <v>5.3393665158371038E-2</v>
      </c>
      <c r="K11" s="35">
        <f t="shared" si="3"/>
        <v>2.0556561085972849</v>
      </c>
      <c r="L11" s="36">
        <f t="shared" si="4"/>
        <v>3.2173800048784962</v>
      </c>
    </row>
    <row r="12" spans="1:12" x14ac:dyDescent="0.25">
      <c r="A12" s="7" t="s">
        <v>98</v>
      </c>
      <c r="B12" s="8"/>
      <c r="C12" s="9" t="s">
        <v>108</v>
      </c>
      <c r="D12" s="112"/>
      <c r="E12" s="10" t="s">
        <v>37</v>
      </c>
      <c r="F12" s="11">
        <v>4425535.99</v>
      </c>
      <c r="G12" s="34">
        <f t="shared" si="0"/>
        <v>0.24547528075011957</v>
      </c>
      <c r="H12" s="35">
        <f t="shared" si="1"/>
        <v>9.4507983088796035</v>
      </c>
      <c r="I12" s="11">
        <v>151</v>
      </c>
      <c r="J12" s="34">
        <f t="shared" si="2"/>
        <v>0.13665158371040723</v>
      </c>
      <c r="K12" s="35">
        <f t="shared" si="3"/>
        <v>5.2610859728506778</v>
      </c>
      <c r="L12" s="36">
        <f t="shared" si="4"/>
        <v>14.711884281730281</v>
      </c>
    </row>
    <row r="13" spans="1:12" x14ac:dyDescent="0.25">
      <c r="A13" s="7" t="s">
        <v>98</v>
      </c>
      <c r="B13" s="8"/>
      <c r="C13" s="9" t="s">
        <v>109</v>
      </c>
      <c r="D13" s="112"/>
      <c r="E13" s="10" t="s">
        <v>52</v>
      </c>
      <c r="F13" s="11">
        <v>275034.73</v>
      </c>
      <c r="G13" s="34">
        <f t="shared" si="0"/>
        <v>1.5255604680504095E-2</v>
      </c>
      <c r="H13" s="35">
        <f t="shared" si="1"/>
        <v>0.58734078019940761</v>
      </c>
      <c r="I13" s="11">
        <v>32</v>
      </c>
      <c r="J13" s="34">
        <f t="shared" si="2"/>
        <v>2.8959276018099549E-2</v>
      </c>
      <c r="K13" s="35">
        <f t="shared" si="3"/>
        <v>1.1149321266968326</v>
      </c>
      <c r="L13" s="36">
        <f t="shared" si="4"/>
        <v>1.7022729068962401</v>
      </c>
    </row>
    <row r="14" spans="1:12" x14ac:dyDescent="0.25">
      <c r="A14" s="7" t="s">
        <v>98</v>
      </c>
      <c r="B14" s="8"/>
      <c r="C14" s="9" t="s">
        <v>110</v>
      </c>
      <c r="D14" s="112"/>
      <c r="E14" s="10" t="s">
        <v>47</v>
      </c>
      <c r="F14" s="11">
        <v>432827.5</v>
      </c>
      <c r="G14" s="34">
        <f t="shared" si="0"/>
        <v>2.4008041583878831E-2</v>
      </c>
      <c r="H14" s="35">
        <f t="shared" si="1"/>
        <v>0.92430960097933501</v>
      </c>
      <c r="I14" s="11">
        <v>37</v>
      </c>
      <c r="J14" s="34">
        <f t="shared" si="2"/>
        <v>3.3484162895927601E-2</v>
      </c>
      <c r="K14" s="35">
        <f t="shared" si="3"/>
        <v>1.2891402714932125</v>
      </c>
      <c r="L14" s="36">
        <f t="shared" si="4"/>
        <v>2.2134498724725473</v>
      </c>
    </row>
    <row r="15" spans="1:12" x14ac:dyDescent="0.25">
      <c r="A15" s="7" t="s">
        <v>98</v>
      </c>
      <c r="B15" s="8"/>
      <c r="C15" s="9" t="s">
        <v>111</v>
      </c>
      <c r="D15" s="112"/>
      <c r="E15" s="10" t="s">
        <v>45</v>
      </c>
      <c r="F15" s="11">
        <v>517469.29</v>
      </c>
      <c r="G15" s="34">
        <f t="shared" si="0"/>
        <v>2.8702945706315458E-2</v>
      </c>
      <c r="H15" s="35">
        <f t="shared" si="1"/>
        <v>1.1050634096931451</v>
      </c>
      <c r="I15" s="11">
        <v>115</v>
      </c>
      <c r="J15" s="34">
        <f t="shared" si="2"/>
        <v>0.10407239819004525</v>
      </c>
      <c r="K15" s="35">
        <f t="shared" si="3"/>
        <v>4.0067873303167421</v>
      </c>
      <c r="L15" s="36">
        <f t="shared" si="4"/>
        <v>5.1118507400098867</v>
      </c>
    </row>
    <row r="16" spans="1:12" x14ac:dyDescent="0.25">
      <c r="A16" s="7" t="s">
        <v>98</v>
      </c>
      <c r="B16" s="8"/>
      <c r="C16" s="9" t="s">
        <v>112</v>
      </c>
      <c r="D16" s="112"/>
      <c r="E16" s="10" t="s">
        <v>55</v>
      </c>
      <c r="F16" s="11">
        <v>30918.32</v>
      </c>
      <c r="G16" s="34">
        <f t="shared" si="0"/>
        <v>1.7149749317307069E-3</v>
      </c>
      <c r="H16" s="35">
        <f t="shared" si="1"/>
        <v>6.6026534871632209E-2</v>
      </c>
      <c r="I16" s="11">
        <v>12</v>
      </c>
      <c r="J16" s="34">
        <f t="shared" si="2"/>
        <v>1.085972850678733E-2</v>
      </c>
      <c r="K16" s="35">
        <f t="shared" si="3"/>
        <v>0.41809954751131218</v>
      </c>
      <c r="L16" s="36">
        <f t="shared" si="4"/>
        <v>0.48412608238294441</v>
      </c>
    </row>
    <row r="17" spans="1:13" x14ac:dyDescent="0.25">
      <c r="A17" s="7" t="s">
        <v>98</v>
      </c>
      <c r="B17" s="8"/>
      <c r="C17" s="9" t="s">
        <v>113</v>
      </c>
      <c r="D17" s="112"/>
      <c r="E17" s="10" t="s">
        <v>49</v>
      </c>
      <c r="F17" s="11">
        <v>441431.79</v>
      </c>
      <c r="G17" s="34">
        <f t="shared" si="0"/>
        <v>2.448530366200407E-2</v>
      </c>
      <c r="H17" s="35">
        <f t="shared" si="1"/>
        <v>0.94268419098715672</v>
      </c>
      <c r="I17" s="11">
        <v>58</v>
      </c>
      <c r="J17" s="34">
        <f t="shared" si="2"/>
        <v>5.2488687782805431E-2</v>
      </c>
      <c r="K17" s="35">
        <f t="shared" si="3"/>
        <v>2.020814479638009</v>
      </c>
      <c r="L17" s="36">
        <f t="shared" si="4"/>
        <v>2.9634986706251656</v>
      </c>
    </row>
    <row r="18" spans="1:13" x14ac:dyDescent="0.25">
      <c r="A18" s="7" t="s">
        <v>98</v>
      </c>
      <c r="B18" s="8"/>
      <c r="C18" s="9" t="s">
        <v>114</v>
      </c>
      <c r="D18" s="112"/>
      <c r="E18" s="10" t="s">
        <v>38</v>
      </c>
      <c r="F18" s="11">
        <v>3565741.2</v>
      </c>
      <c r="G18" s="34">
        <f t="shared" si="0"/>
        <v>0.19778425124778348</v>
      </c>
      <c r="H18" s="35">
        <f t="shared" si="1"/>
        <v>7.6146936730396639</v>
      </c>
      <c r="I18" s="11">
        <v>101</v>
      </c>
      <c r="J18" s="34">
        <f t="shared" si="2"/>
        <v>9.1402714932126691E-2</v>
      </c>
      <c r="K18" s="35">
        <f t="shared" si="3"/>
        <v>3.5190045248868778</v>
      </c>
      <c r="L18" s="36">
        <f t="shared" si="4"/>
        <v>11.133698197926542</v>
      </c>
    </row>
    <row r="19" spans="1:13" x14ac:dyDescent="0.25">
      <c r="A19" s="7" t="s">
        <v>98</v>
      </c>
      <c r="B19" s="8"/>
      <c r="C19" s="9" t="s">
        <v>115</v>
      </c>
      <c r="D19" s="112"/>
      <c r="E19" s="10" t="s">
        <v>48</v>
      </c>
      <c r="F19" s="11">
        <v>664071.56999999995</v>
      </c>
      <c r="G19" s="34">
        <f t="shared" si="0"/>
        <v>3.6834669394231419E-2</v>
      </c>
      <c r="H19" s="35">
        <f t="shared" si="1"/>
        <v>1.4181347716779096</v>
      </c>
      <c r="I19" s="11">
        <v>56</v>
      </c>
      <c r="J19" s="34">
        <f t="shared" si="2"/>
        <v>5.0678733031674209E-2</v>
      </c>
      <c r="K19" s="35">
        <f t="shared" si="3"/>
        <v>1.951131221719457</v>
      </c>
      <c r="L19" s="36">
        <f t="shared" si="4"/>
        <v>3.3692659933973665</v>
      </c>
    </row>
    <row r="20" spans="1:13" x14ac:dyDescent="0.25">
      <c r="A20" s="13" t="s">
        <v>98</v>
      </c>
      <c r="B20" s="8"/>
      <c r="C20" s="9" t="s">
        <v>116</v>
      </c>
      <c r="D20" s="112"/>
      <c r="E20" s="10" t="s">
        <v>54</v>
      </c>
      <c r="F20" s="11">
        <v>31238.79</v>
      </c>
      <c r="G20" s="34">
        <f t="shared" si="0"/>
        <v>1.7327507363789458E-3</v>
      </c>
      <c r="H20" s="35">
        <f t="shared" si="1"/>
        <v>6.6710903350589407E-2</v>
      </c>
      <c r="I20" s="11">
        <v>21</v>
      </c>
      <c r="J20" s="34">
        <f t="shared" si="2"/>
        <v>1.9004524886877826E-2</v>
      </c>
      <c r="K20" s="35">
        <f t="shared" si="3"/>
        <v>0.73167420814479633</v>
      </c>
      <c r="L20" s="36">
        <f t="shared" si="4"/>
        <v>0.79838511149538571</v>
      </c>
    </row>
    <row r="21" spans="1:13" x14ac:dyDescent="0.25">
      <c r="A21" s="7" t="s">
        <v>98</v>
      </c>
      <c r="B21" s="8"/>
      <c r="C21" s="9" t="s">
        <v>117</v>
      </c>
      <c r="D21" s="112"/>
      <c r="E21" s="10" t="s">
        <v>39</v>
      </c>
      <c r="F21" s="11">
        <v>1603999.86</v>
      </c>
      <c r="G21" s="34">
        <f t="shared" si="0"/>
        <v>8.8970537545363507E-2</v>
      </c>
      <c r="H21" s="35">
        <f t="shared" si="1"/>
        <v>3.4253656954964948</v>
      </c>
      <c r="I21" s="11">
        <v>92</v>
      </c>
      <c r="J21" s="34">
        <f t="shared" si="2"/>
        <v>8.3257918552036195E-2</v>
      </c>
      <c r="K21" s="35">
        <f t="shared" si="3"/>
        <v>3.2054298642533934</v>
      </c>
      <c r="L21" s="36">
        <f t="shared" si="4"/>
        <v>6.6307955597498882</v>
      </c>
    </row>
    <row r="22" spans="1:13" s="28" customFormat="1" x14ac:dyDescent="0.25">
      <c r="A22" s="25"/>
      <c r="B22" s="26"/>
      <c r="C22" s="27"/>
      <c r="D22" s="113"/>
      <c r="E22" s="14" t="s">
        <v>56</v>
      </c>
      <c r="F22" s="20">
        <v>18028438.449999999</v>
      </c>
      <c r="G22" s="37">
        <f t="shared" ref="G22" si="5">F22/F$22</f>
        <v>1</v>
      </c>
      <c r="H22" s="38">
        <f>L22/2</f>
        <v>38.5</v>
      </c>
      <c r="I22" s="18">
        <f>SUM(I3:I21)</f>
        <v>1105</v>
      </c>
      <c r="J22" s="39">
        <v>1</v>
      </c>
      <c r="K22" s="40">
        <f>L22/2</f>
        <v>38.5</v>
      </c>
      <c r="L22" s="41">
        <v>77</v>
      </c>
      <c r="M22" s="28" t="s">
        <v>118</v>
      </c>
    </row>
    <row r="23" spans="1:13" x14ac:dyDescent="0.25">
      <c r="A23" s="7" t="s">
        <v>98</v>
      </c>
      <c r="B23" s="8"/>
      <c r="C23" s="9" t="s">
        <v>119</v>
      </c>
      <c r="D23" s="111" t="s">
        <v>1</v>
      </c>
      <c r="E23" s="10" t="s">
        <v>57</v>
      </c>
      <c r="F23" s="11">
        <v>2921713.91</v>
      </c>
      <c r="G23" s="34">
        <f>F23/F$48</f>
        <v>0.26890153521512483</v>
      </c>
      <c r="H23" s="35">
        <f>H$48*G23</f>
        <v>18.688656697451176</v>
      </c>
      <c r="I23" s="11">
        <v>132</v>
      </c>
      <c r="J23" s="34">
        <f t="shared" ref="J23:J47" si="6">I23/$I$48</f>
        <v>6.3829787234042548E-2</v>
      </c>
      <c r="K23" s="35">
        <f t="shared" ref="K23:K47" si="7">$K$48*J23</f>
        <v>4.4361702127659575</v>
      </c>
      <c r="L23" s="36">
        <f>H23+K23</f>
        <v>23.124826910217134</v>
      </c>
    </row>
    <row r="24" spans="1:13" x14ac:dyDescent="0.25">
      <c r="A24" s="7" t="s">
        <v>98</v>
      </c>
      <c r="B24" s="8"/>
      <c r="C24" s="9" t="s">
        <v>120</v>
      </c>
      <c r="D24" s="112"/>
      <c r="E24" s="10" t="s">
        <v>64</v>
      </c>
      <c r="F24" s="11">
        <v>550981.93000000005</v>
      </c>
      <c r="G24" s="34">
        <f t="shared" ref="G24:G48" si="8">F24/F$48</f>
        <v>5.0709922811296895E-2</v>
      </c>
      <c r="H24" s="35">
        <f t="shared" ref="H24:H47" si="9">H$48*G24</f>
        <v>3.5243396353851342</v>
      </c>
      <c r="I24" s="11">
        <v>130</v>
      </c>
      <c r="J24" s="34">
        <f t="shared" si="6"/>
        <v>6.286266924564797E-2</v>
      </c>
      <c r="K24" s="35">
        <f t="shared" si="7"/>
        <v>4.3689555125725343</v>
      </c>
      <c r="L24" s="36">
        <f t="shared" ref="L24:L47" si="10">H24+K24</f>
        <v>7.8932951479576685</v>
      </c>
    </row>
    <row r="25" spans="1:13" x14ac:dyDescent="0.25">
      <c r="A25" s="13" t="s">
        <v>98</v>
      </c>
      <c r="B25" s="8"/>
      <c r="C25" s="9" t="s">
        <v>121</v>
      </c>
      <c r="D25" s="112"/>
      <c r="E25" s="10" t="s">
        <v>63</v>
      </c>
      <c r="F25" s="11">
        <v>575800.89</v>
      </c>
      <c r="G25" s="34">
        <f t="shared" si="8"/>
        <v>5.2994149348193784E-2</v>
      </c>
      <c r="H25" s="35">
        <f t="shared" si="9"/>
        <v>3.6830933796994678</v>
      </c>
      <c r="I25" s="11">
        <v>132</v>
      </c>
      <c r="J25" s="34">
        <f t="shared" si="6"/>
        <v>6.3829787234042548E-2</v>
      </c>
      <c r="K25" s="35">
        <f t="shared" si="7"/>
        <v>4.4361702127659575</v>
      </c>
      <c r="L25" s="36">
        <f t="shared" si="10"/>
        <v>8.1192635924654262</v>
      </c>
    </row>
    <row r="26" spans="1:13" x14ac:dyDescent="0.25">
      <c r="A26" s="7" t="s">
        <v>98</v>
      </c>
      <c r="B26" s="8"/>
      <c r="C26" s="9" t="s">
        <v>122</v>
      </c>
      <c r="D26" s="112"/>
      <c r="E26" s="10" t="s">
        <v>59</v>
      </c>
      <c r="F26" s="11">
        <v>1070507.3500000001</v>
      </c>
      <c r="G26" s="34">
        <f t="shared" si="8"/>
        <v>9.8524728546771009E-2</v>
      </c>
      <c r="H26" s="35">
        <f t="shared" si="9"/>
        <v>6.8474686340005855</v>
      </c>
      <c r="I26" s="11">
        <v>172</v>
      </c>
      <c r="J26" s="34">
        <f t="shared" si="6"/>
        <v>8.3172147001934232E-2</v>
      </c>
      <c r="K26" s="35">
        <f t="shared" si="7"/>
        <v>5.7804642166344289</v>
      </c>
      <c r="L26" s="36">
        <f t="shared" si="10"/>
        <v>12.627932850635014</v>
      </c>
    </row>
    <row r="27" spans="1:13" x14ac:dyDescent="0.25">
      <c r="A27" s="13" t="s">
        <v>98</v>
      </c>
      <c r="B27" s="8"/>
      <c r="C27" s="9" t="s">
        <v>123</v>
      </c>
      <c r="D27" s="112"/>
      <c r="E27" s="10" t="s">
        <v>62</v>
      </c>
      <c r="F27" s="11">
        <v>502538.43</v>
      </c>
      <c r="G27" s="34">
        <f t="shared" si="8"/>
        <v>4.6251398834459639E-2</v>
      </c>
      <c r="H27" s="35">
        <f t="shared" si="9"/>
        <v>3.2144722189949451</v>
      </c>
      <c r="I27" s="11">
        <v>177</v>
      </c>
      <c r="J27" s="34">
        <f t="shared" si="6"/>
        <v>8.5589941972920691E-2</v>
      </c>
      <c r="K27" s="35">
        <f t="shared" si="7"/>
        <v>5.9485009671179885</v>
      </c>
      <c r="L27" s="36">
        <f t="shared" si="10"/>
        <v>9.162973186112934</v>
      </c>
    </row>
    <row r="28" spans="1:13" x14ac:dyDescent="0.25">
      <c r="A28" s="7" t="s">
        <v>98</v>
      </c>
      <c r="B28" s="8"/>
      <c r="C28" s="9" t="s">
        <v>124</v>
      </c>
      <c r="D28" s="112"/>
      <c r="E28" s="10" t="s">
        <v>61</v>
      </c>
      <c r="F28" s="11">
        <v>698758.83</v>
      </c>
      <c r="G28" s="34">
        <f t="shared" si="8"/>
        <v>6.4310650501754427E-2</v>
      </c>
      <c r="H28" s="35">
        <f t="shared" si="9"/>
        <v>4.4695902098719325</v>
      </c>
      <c r="I28" s="11">
        <v>142</v>
      </c>
      <c r="J28" s="34">
        <f t="shared" si="6"/>
        <v>6.866537717601548E-2</v>
      </c>
      <c r="K28" s="35">
        <f t="shared" si="7"/>
        <v>4.7722437137330758</v>
      </c>
      <c r="L28" s="36">
        <f t="shared" si="10"/>
        <v>9.2418339236050073</v>
      </c>
    </row>
    <row r="29" spans="1:13" x14ac:dyDescent="0.25">
      <c r="A29" s="7" t="s">
        <v>98</v>
      </c>
      <c r="B29" s="8"/>
      <c r="C29" s="9" t="s">
        <v>125</v>
      </c>
      <c r="D29" s="112"/>
      <c r="E29" s="10" t="s">
        <v>66</v>
      </c>
      <c r="F29" s="11">
        <v>384469.12</v>
      </c>
      <c r="G29" s="34">
        <f t="shared" si="8"/>
        <v>3.5384825412563423E-2</v>
      </c>
      <c r="H29" s="35">
        <f t="shared" si="9"/>
        <v>2.4592453661731577</v>
      </c>
      <c r="I29" s="11">
        <v>158</v>
      </c>
      <c r="J29" s="34">
        <f t="shared" si="6"/>
        <v>7.6402321083172145E-2</v>
      </c>
      <c r="K29" s="35">
        <f t="shared" si="7"/>
        <v>5.3099613152804643</v>
      </c>
      <c r="L29" s="36">
        <f t="shared" si="10"/>
        <v>7.769206681453622</v>
      </c>
    </row>
    <row r="30" spans="1:13" x14ac:dyDescent="0.25">
      <c r="A30" s="7" t="s">
        <v>98</v>
      </c>
      <c r="B30" s="8"/>
      <c r="C30" s="9" t="s">
        <v>126</v>
      </c>
      <c r="D30" s="112"/>
      <c r="E30" s="10" t="s">
        <v>68</v>
      </c>
      <c r="F30" s="11">
        <v>174904.84</v>
      </c>
      <c r="G30" s="34">
        <f t="shared" si="8"/>
        <v>1.6097462462557045E-2</v>
      </c>
      <c r="H30" s="35">
        <f t="shared" si="9"/>
        <v>1.1187736411477145</v>
      </c>
      <c r="I30" s="11">
        <v>48</v>
      </c>
      <c r="J30" s="34">
        <f t="shared" si="6"/>
        <v>2.321083172147002E-2</v>
      </c>
      <c r="K30" s="35">
        <f t="shared" si="7"/>
        <v>1.6131528046421664</v>
      </c>
      <c r="L30" s="36">
        <f t="shared" si="10"/>
        <v>2.7319264457898811</v>
      </c>
    </row>
    <row r="31" spans="1:13" x14ac:dyDescent="0.25">
      <c r="A31" s="13" t="s">
        <v>98</v>
      </c>
      <c r="B31" s="8"/>
      <c r="C31" s="9" t="s">
        <v>127</v>
      </c>
      <c r="D31" s="112"/>
      <c r="E31" s="10" t="s">
        <v>60</v>
      </c>
      <c r="F31" s="11">
        <v>694032.89</v>
      </c>
      <c r="G31" s="34">
        <f t="shared" si="8"/>
        <v>6.3875696033082796E-2</v>
      </c>
      <c r="H31" s="35">
        <f t="shared" si="9"/>
        <v>4.4393608742992541</v>
      </c>
      <c r="I31" s="11">
        <v>175</v>
      </c>
      <c r="J31" s="34">
        <f t="shared" si="6"/>
        <v>8.4622823984526113E-2</v>
      </c>
      <c r="K31" s="35">
        <f t="shared" si="7"/>
        <v>5.8812862669245645</v>
      </c>
      <c r="L31" s="36">
        <f t="shared" si="10"/>
        <v>10.320647141223819</v>
      </c>
    </row>
    <row r="32" spans="1:13" x14ac:dyDescent="0.25">
      <c r="A32" s="7" t="s">
        <v>98</v>
      </c>
      <c r="B32" s="8"/>
      <c r="C32" s="9" t="s">
        <v>128</v>
      </c>
      <c r="D32" s="112"/>
      <c r="E32" s="10" t="s">
        <v>65</v>
      </c>
      <c r="F32" s="11">
        <v>380655.38</v>
      </c>
      <c r="G32" s="34">
        <f t="shared" si="8"/>
        <v>3.5033825769031815E-2</v>
      </c>
      <c r="H32" s="35">
        <f t="shared" si="9"/>
        <v>2.4348508909477111</v>
      </c>
      <c r="I32" s="11">
        <v>62</v>
      </c>
      <c r="J32" s="34">
        <f t="shared" si="6"/>
        <v>2.9980657640232108E-2</v>
      </c>
      <c r="K32" s="35">
        <f t="shared" si="7"/>
        <v>2.0836557059961316</v>
      </c>
      <c r="L32" s="36">
        <f t="shared" si="10"/>
        <v>4.5185065969438423</v>
      </c>
    </row>
    <row r="33" spans="1:13" x14ac:dyDescent="0.25">
      <c r="A33" s="7" t="s">
        <v>98</v>
      </c>
      <c r="B33" s="8"/>
      <c r="C33" s="9" t="s">
        <v>129</v>
      </c>
      <c r="D33" s="112"/>
      <c r="E33" s="10" t="s">
        <v>72</v>
      </c>
      <c r="F33" s="11">
        <v>119178.53</v>
      </c>
      <c r="G33" s="34">
        <f t="shared" si="8"/>
        <v>1.0968661090326194E-2</v>
      </c>
      <c r="H33" s="35">
        <f t="shared" si="9"/>
        <v>0.76232194577767043</v>
      </c>
      <c r="I33" s="11">
        <v>59</v>
      </c>
      <c r="J33" s="34">
        <f t="shared" si="6"/>
        <v>2.852998065764023E-2</v>
      </c>
      <c r="K33" s="35">
        <f t="shared" si="7"/>
        <v>1.982833655705996</v>
      </c>
      <c r="L33" s="36">
        <f t="shared" si="10"/>
        <v>2.7451556014836664</v>
      </c>
    </row>
    <row r="34" spans="1:13" x14ac:dyDescent="0.25">
      <c r="A34" s="13" t="s">
        <v>98</v>
      </c>
      <c r="B34" s="8"/>
      <c r="C34" s="9" t="s">
        <v>130</v>
      </c>
      <c r="D34" s="112"/>
      <c r="E34" s="10" t="s">
        <v>70</v>
      </c>
      <c r="F34" s="11">
        <v>169893.82</v>
      </c>
      <c r="G34" s="34">
        <f t="shared" si="8"/>
        <v>1.5636270500407095E-2</v>
      </c>
      <c r="H34" s="35">
        <f t="shared" si="9"/>
        <v>1.0867207997782931</v>
      </c>
      <c r="I34" s="11">
        <v>71</v>
      </c>
      <c r="J34" s="34">
        <f t="shared" si="6"/>
        <v>3.433268858800774E-2</v>
      </c>
      <c r="K34" s="35">
        <f t="shared" si="7"/>
        <v>2.3861218568665379</v>
      </c>
      <c r="L34" s="36">
        <f t="shared" si="10"/>
        <v>3.4728426566448309</v>
      </c>
    </row>
    <row r="35" spans="1:13" x14ac:dyDescent="0.25">
      <c r="A35" s="13" t="s">
        <v>98</v>
      </c>
      <c r="B35" s="8"/>
      <c r="C35" s="9" t="s">
        <v>131</v>
      </c>
      <c r="D35" s="112"/>
      <c r="E35" s="10" t="s">
        <v>67</v>
      </c>
      <c r="F35" s="11">
        <v>272795.78999999998</v>
      </c>
      <c r="G35" s="34">
        <f t="shared" si="8"/>
        <v>2.510690950272499E-2</v>
      </c>
      <c r="H35" s="35">
        <f t="shared" si="9"/>
        <v>1.7449302104393869</v>
      </c>
      <c r="I35" s="11">
        <v>109</v>
      </c>
      <c r="J35" s="34">
        <f t="shared" si="6"/>
        <v>5.2707930367504832E-2</v>
      </c>
      <c r="K35" s="35">
        <f t="shared" si="7"/>
        <v>3.6632011605415857</v>
      </c>
      <c r="L35" s="36">
        <f t="shared" si="10"/>
        <v>5.4081313709809731</v>
      </c>
    </row>
    <row r="36" spans="1:13" x14ac:dyDescent="0.25">
      <c r="A36" s="13" t="s">
        <v>98</v>
      </c>
      <c r="B36" s="8"/>
      <c r="C36" s="9" t="s">
        <v>132</v>
      </c>
      <c r="D36" s="112"/>
      <c r="E36" s="10" t="s">
        <v>58</v>
      </c>
      <c r="F36" s="11">
        <v>1714397.24</v>
      </c>
      <c r="G36" s="34">
        <f t="shared" si="8"/>
        <v>0.1577854861924427</v>
      </c>
      <c r="H36" s="35">
        <f t="shared" si="9"/>
        <v>10.966091290374768</v>
      </c>
      <c r="I36" s="11">
        <v>244</v>
      </c>
      <c r="J36" s="34">
        <f t="shared" si="6"/>
        <v>0.11798839458413926</v>
      </c>
      <c r="K36" s="35">
        <f t="shared" si="7"/>
        <v>8.2001934235976783</v>
      </c>
      <c r="L36" s="36">
        <f t="shared" si="10"/>
        <v>19.166284713972445</v>
      </c>
    </row>
    <row r="37" spans="1:13" x14ac:dyDescent="0.25">
      <c r="A37" s="13" t="s">
        <v>98</v>
      </c>
      <c r="B37" s="8"/>
      <c r="C37" s="9" t="s">
        <v>133</v>
      </c>
      <c r="D37" s="112"/>
      <c r="E37" s="10" t="s">
        <v>71</v>
      </c>
      <c r="F37" s="11">
        <v>185561.03</v>
      </c>
      <c r="G37" s="34">
        <f t="shared" si="8"/>
        <v>1.7078210728407636E-2</v>
      </c>
      <c r="H37" s="35">
        <f t="shared" si="9"/>
        <v>1.1869356456243307</v>
      </c>
      <c r="I37" s="11">
        <v>42</v>
      </c>
      <c r="J37" s="34">
        <f t="shared" si="6"/>
        <v>2.0309477756286266E-2</v>
      </c>
      <c r="K37" s="35">
        <f t="shared" si="7"/>
        <v>1.4115087040618954</v>
      </c>
      <c r="L37" s="36">
        <f t="shared" si="10"/>
        <v>2.5984443496862264</v>
      </c>
    </row>
    <row r="38" spans="1:13" x14ac:dyDescent="0.25">
      <c r="A38" s="7" t="s">
        <v>98</v>
      </c>
      <c r="B38" s="8"/>
      <c r="C38" s="9" t="s">
        <v>134</v>
      </c>
      <c r="D38" s="112"/>
      <c r="E38" s="10" t="s">
        <v>79</v>
      </c>
      <c r="F38" s="11">
        <v>8157.6</v>
      </c>
      <c r="G38" s="34">
        <f t="shared" si="8"/>
        <v>7.5078917075453906E-4</v>
      </c>
      <c r="H38" s="35">
        <f t="shared" si="9"/>
        <v>5.2179847367440461E-2</v>
      </c>
      <c r="I38" s="11">
        <v>19</v>
      </c>
      <c r="J38" s="34">
        <f t="shared" si="6"/>
        <v>9.1876208897485497E-3</v>
      </c>
      <c r="K38" s="35">
        <f t="shared" si="7"/>
        <v>0.63853965183752415</v>
      </c>
      <c r="L38" s="36">
        <f t="shared" si="10"/>
        <v>0.69071949920496456</v>
      </c>
    </row>
    <row r="39" spans="1:13" x14ac:dyDescent="0.25">
      <c r="A39" s="7" t="s">
        <v>98</v>
      </c>
      <c r="B39" s="8"/>
      <c r="C39" s="9" t="s">
        <v>135</v>
      </c>
      <c r="D39" s="112"/>
      <c r="E39" s="10" t="s">
        <v>75</v>
      </c>
      <c r="F39" s="11">
        <v>51146.84</v>
      </c>
      <c r="G39" s="34">
        <f t="shared" si="8"/>
        <v>4.7073273499944942E-3</v>
      </c>
      <c r="H39" s="35">
        <f t="shared" si="9"/>
        <v>0.32715925082461733</v>
      </c>
      <c r="I39" s="11">
        <v>23</v>
      </c>
      <c r="J39" s="34">
        <f t="shared" si="6"/>
        <v>1.1121856866537718E-2</v>
      </c>
      <c r="K39" s="35">
        <f t="shared" si="7"/>
        <v>0.7729690522243714</v>
      </c>
      <c r="L39" s="36">
        <f t="shared" si="10"/>
        <v>1.1001283030489888</v>
      </c>
    </row>
    <row r="40" spans="1:13" x14ac:dyDescent="0.25">
      <c r="A40" s="7" t="s">
        <v>98</v>
      </c>
      <c r="B40" s="8"/>
      <c r="C40" s="9" t="s">
        <v>136</v>
      </c>
      <c r="D40" s="112"/>
      <c r="E40" s="10" t="s">
        <v>74</v>
      </c>
      <c r="F40" s="11">
        <v>61693.47</v>
      </c>
      <c r="G40" s="34">
        <f t="shared" si="8"/>
        <v>5.677992201415862E-3</v>
      </c>
      <c r="H40" s="35">
        <f t="shared" si="9"/>
        <v>0.3946204579984024</v>
      </c>
      <c r="I40" s="11">
        <v>41</v>
      </c>
      <c r="J40" s="34">
        <f t="shared" si="6"/>
        <v>1.9825918762088973E-2</v>
      </c>
      <c r="K40" s="35">
        <f t="shared" si="7"/>
        <v>1.3779013539651837</v>
      </c>
      <c r="L40" s="36">
        <f t="shared" si="10"/>
        <v>1.7725218119635859</v>
      </c>
    </row>
    <row r="41" spans="1:13" x14ac:dyDescent="0.25">
      <c r="A41" s="13" t="s">
        <v>98</v>
      </c>
      <c r="B41" s="8"/>
      <c r="C41" s="9" t="s">
        <v>137</v>
      </c>
      <c r="D41" s="112"/>
      <c r="E41" s="10" t="s">
        <v>69</v>
      </c>
      <c r="F41" s="11">
        <v>133126.44</v>
      </c>
      <c r="G41" s="34">
        <f t="shared" si="8"/>
        <v>1.2252364603940363E-2</v>
      </c>
      <c r="H41" s="35">
        <f t="shared" si="9"/>
        <v>0.85153933997385522</v>
      </c>
      <c r="I41" s="11">
        <v>17</v>
      </c>
      <c r="J41" s="34">
        <f t="shared" si="6"/>
        <v>8.2205029013539647E-3</v>
      </c>
      <c r="K41" s="35">
        <f t="shared" si="7"/>
        <v>0.57132495164410058</v>
      </c>
      <c r="L41" s="36">
        <f t="shared" si="10"/>
        <v>1.4228642916179557</v>
      </c>
    </row>
    <row r="42" spans="1:13" x14ac:dyDescent="0.25">
      <c r="A42" s="13" t="s">
        <v>98</v>
      </c>
      <c r="B42" s="8"/>
      <c r="C42" s="9" t="s">
        <v>138</v>
      </c>
      <c r="D42" s="112"/>
      <c r="E42" s="10" t="s">
        <v>77</v>
      </c>
      <c r="F42" s="11">
        <v>21644.1</v>
      </c>
      <c r="G42" s="34">
        <f t="shared" si="8"/>
        <v>1.9920265630489751E-3</v>
      </c>
      <c r="H42" s="35">
        <f t="shared" si="9"/>
        <v>0.13844584613190378</v>
      </c>
      <c r="I42" s="11">
        <v>11</v>
      </c>
      <c r="J42" s="34">
        <f t="shared" si="6"/>
        <v>5.3191489361702126E-3</v>
      </c>
      <c r="K42" s="35">
        <f t="shared" si="7"/>
        <v>0.36968085106382975</v>
      </c>
      <c r="L42" s="36">
        <f t="shared" si="10"/>
        <v>0.50812669719573356</v>
      </c>
    </row>
    <row r="43" spans="1:13" x14ac:dyDescent="0.25">
      <c r="A43" s="7" t="s">
        <v>98</v>
      </c>
      <c r="B43" s="8"/>
      <c r="C43" s="9" t="s">
        <v>139</v>
      </c>
      <c r="D43" s="112"/>
      <c r="E43" s="10" t="s">
        <v>78</v>
      </c>
      <c r="F43" s="11">
        <v>14773.23</v>
      </c>
      <c r="G43" s="34">
        <f t="shared" si="8"/>
        <v>1.3596622905102088E-3</v>
      </c>
      <c r="H43" s="35">
        <f t="shared" si="9"/>
        <v>9.4496529190459505E-2</v>
      </c>
      <c r="I43" s="11">
        <v>16</v>
      </c>
      <c r="J43" s="34">
        <f t="shared" si="6"/>
        <v>7.7369439071566732E-3</v>
      </c>
      <c r="K43" s="35">
        <f t="shared" si="7"/>
        <v>0.53771760154738879</v>
      </c>
      <c r="L43" s="36">
        <f t="shared" si="10"/>
        <v>0.63221413073784827</v>
      </c>
    </row>
    <row r="44" spans="1:13" x14ac:dyDescent="0.25">
      <c r="A44" s="7" t="s">
        <v>98</v>
      </c>
      <c r="B44" s="8"/>
      <c r="C44" s="9" t="s">
        <v>140</v>
      </c>
      <c r="D44" s="112"/>
      <c r="E44" s="10" t="s">
        <v>81</v>
      </c>
      <c r="F44" s="11">
        <v>13614.57</v>
      </c>
      <c r="G44" s="34">
        <f t="shared" si="8"/>
        <v>1.2530243846817233E-3</v>
      </c>
      <c r="H44" s="35">
        <f t="shared" si="9"/>
        <v>8.7085194735379762E-2</v>
      </c>
      <c r="I44" s="11">
        <v>10</v>
      </c>
      <c r="J44" s="34">
        <f t="shared" si="6"/>
        <v>4.8355899419729211E-3</v>
      </c>
      <c r="K44" s="35">
        <f t="shared" si="7"/>
        <v>0.33607350096711802</v>
      </c>
      <c r="L44" s="36">
        <f t="shared" si="10"/>
        <v>0.42315869570249776</v>
      </c>
    </row>
    <row r="45" spans="1:13" x14ac:dyDescent="0.25">
      <c r="A45" s="13" t="s">
        <v>98</v>
      </c>
      <c r="B45" s="8"/>
      <c r="C45" s="9" t="s">
        <v>141</v>
      </c>
      <c r="D45" s="112"/>
      <c r="E45" s="10" t="s">
        <v>80</v>
      </c>
      <c r="F45" s="11">
        <v>10654.16</v>
      </c>
      <c r="G45" s="34">
        <f t="shared" si="8"/>
        <v>9.8056143369203933E-4</v>
      </c>
      <c r="H45" s="35">
        <f t="shared" si="9"/>
        <v>6.8149019641596739E-2</v>
      </c>
      <c r="I45" s="11">
        <v>15</v>
      </c>
      <c r="J45" s="34">
        <f t="shared" si="6"/>
        <v>7.2533849129593807E-3</v>
      </c>
      <c r="K45" s="35">
        <f t="shared" si="7"/>
        <v>0.504110251450677</v>
      </c>
      <c r="L45" s="36">
        <f t="shared" si="10"/>
        <v>0.5722592710922737</v>
      </c>
    </row>
    <row r="46" spans="1:13" x14ac:dyDescent="0.25">
      <c r="A46" s="15" t="s">
        <v>98</v>
      </c>
      <c r="B46" s="8"/>
      <c r="C46" s="9" t="s">
        <v>142</v>
      </c>
      <c r="D46" s="112"/>
      <c r="E46" s="10" t="s">
        <v>76</v>
      </c>
      <c r="F46" s="11">
        <v>15973.1</v>
      </c>
      <c r="G46" s="34">
        <f t="shared" si="8"/>
        <v>1.4700929811929156E-3</v>
      </c>
      <c r="H46" s="35">
        <f t="shared" si="9"/>
        <v>0.10217146219290764</v>
      </c>
      <c r="I46" s="11">
        <v>5</v>
      </c>
      <c r="J46" s="34">
        <f t="shared" si="6"/>
        <v>2.4177949709864605E-3</v>
      </c>
      <c r="K46" s="35">
        <f t="shared" si="7"/>
        <v>0.16803675048355901</v>
      </c>
      <c r="L46" s="36">
        <f t="shared" si="10"/>
        <v>0.27020821267646666</v>
      </c>
    </row>
    <row r="47" spans="1:13" x14ac:dyDescent="0.25">
      <c r="A47" s="15"/>
      <c r="B47" s="8"/>
      <c r="C47" s="9"/>
      <c r="D47" s="112"/>
      <c r="E47" s="10" t="s">
        <v>73</v>
      </c>
      <c r="F47" s="11">
        <v>118393.67</v>
      </c>
      <c r="G47" s="34">
        <f t="shared" si="8"/>
        <v>1.0896426071624809E-2</v>
      </c>
      <c r="H47" s="35">
        <f t="shared" si="9"/>
        <v>0.75730161197792423</v>
      </c>
      <c r="I47" s="11">
        <v>58</v>
      </c>
      <c r="J47" s="34">
        <f t="shared" si="6"/>
        <v>2.8046421663442941E-2</v>
      </c>
      <c r="K47" s="35">
        <f t="shared" si="7"/>
        <v>1.9492263056092844</v>
      </c>
      <c r="L47" s="36">
        <f t="shared" si="10"/>
        <v>2.7065279175872088</v>
      </c>
    </row>
    <row r="48" spans="1:13" s="28" customFormat="1" x14ac:dyDescent="0.25">
      <c r="A48" s="29"/>
      <c r="B48" s="26"/>
      <c r="C48" s="27"/>
      <c r="D48" s="113"/>
      <c r="E48" s="14" t="s">
        <v>82</v>
      </c>
      <c r="F48" s="20">
        <v>10865367.159999998</v>
      </c>
      <c r="G48" s="37">
        <f t="shared" si="8"/>
        <v>1</v>
      </c>
      <c r="H48" s="38">
        <f>L48/2</f>
        <v>69.5</v>
      </c>
      <c r="I48" s="18">
        <f>SUM(I23:I47)</f>
        <v>2068</v>
      </c>
      <c r="J48" s="39">
        <v>1</v>
      </c>
      <c r="K48" s="40">
        <f>L48/2</f>
        <v>69.5</v>
      </c>
      <c r="L48" s="41">
        <v>139</v>
      </c>
      <c r="M48" s="28" t="s">
        <v>118</v>
      </c>
    </row>
    <row r="49" spans="1:13" x14ac:dyDescent="0.25">
      <c r="A49" s="7" t="s">
        <v>98</v>
      </c>
      <c r="B49" s="8"/>
      <c r="C49" s="9" t="s">
        <v>143</v>
      </c>
      <c r="D49" s="111" t="s">
        <v>28</v>
      </c>
      <c r="E49" s="10" t="s">
        <v>84</v>
      </c>
      <c r="F49" s="11">
        <v>704394.28</v>
      </c>
      <c r="G49" s="34">
        <f>F49/F$52</f>
        <v>0.12851918781329566</v>
      </c>
      <c r="H49" s="35">
        <f>H$52*G49</f>
        <v>3.5985372587722786</v>
      </c>
      <c r="I49" s="11">
        <v>145</v>
      </c>
      <c r="J49" s="34">
        <f>I49/$I$52</f>
        <v>0.14009661835748793</v>
      </c>
      <c r="K49" s="35">
        <f>$K$52*J49</f>
        <v>3.9227053140096624</v>
      </c>
      <c r="L49" s="36">
        <f>H49+K49</f>
        <v>7.521242572781941</v>
      </c>
    </row>
    <row r="50" spans="1:13" x14ac:dyDescent="0.25">
      <c r="A50" s="7" t="s">
        <v>98</v>
      </c>
      <c r="B50" s="8"/>
      <c r="C50" s="9" t="s">
        <v>144</v>
      </c>
      <c r="D50" s="112"/>
      <c r="E50" s="10" t="s">
        <v>83</v>
      </c>
      <c r="F50" s="11">
        <v>4763215.3899999997</v>
      </c>
      <c r="G50" s="34">
        <f t="shared" ref="G50:G52" si="11">F50/F$52</f>
        <v>0.86906522480930759</v>
      </c>
      <c r="H50" s="35">
        <f t="shared" ref="H50:H51" si="12">H$52*G50</f>
        <v>24.333826294660611</v>
      </c>
      <c r="I50" s="11">
        <v>871</v>
      </c>
      <c r="J50" s="34">
        <f>I50/$I$52</f>
        <v>0.84154589371980681</v>
      </c>
      <c r="K50" s="35">
        <f>$K$52*J50</f>
        <v>23.563285024154592</v>
      </c>
      <c r="L50" s="36">
        <f t="shared" ref="L50:L51" si="13">H50+K50</f>
        <v>47.897111318815206</v>
      </c>
    </row>
    <row r="51" spans="1:13" x14ac:dyDescent="0.25">
      <c r="A51" s="7" t="s">
        <v>98</v>
      </c>
      <c r="B51" s="8"/>
      <c r="C51" s="9" t="s">
        <v>145</v>
      </c>
      <c r="D51" s="112"/>
      <c r="E51" s="10" t="s">
        <v>85</v>
      </c>
      <c r="F51" s="11">
        <v>13239.47</v>
      </c>
      <c r="G51" s="34">
        <f t="shared" si="11"/>
        <v>2.4155873773967803E-3</v>
      </c>
      <c r="H51" s="35">
        <f t="shared" si="12"/>
        <v>6.7636446567109848E-2</v>
      </c>
      <c r="I51" s="11">
        <v>19</v>
      </c>
      <c r="J51" s="34">
        <f>I51/$I$52</f>
        <v>1.8357487922705314E-2</v>
      </c>
      <c r="K51" s="35">
        <f>$K$52*J51</f>
        <v>0.51400966183574881</v>
      </c>
      <c r="L51" s="36">
        <f t="shared" si="13"/>
        <v>0.58164610840285869</v>
      </c>
    </row>
    <row r="52" spans="1:13" s="28" customFormat="1" x14ac:dyDescent="0.25">
      <c r="A52" s="32"/>
      <c r="B52" s="26"/>
      <c r="C52" s="27"/>
      <c r="D52" s="113"/>
      <c r="E52" s="14" t="s">
        <v>86</v>
      </c>
      <c r="F52" s="20">
        <v>5480849.1399999997</v>
      </c>
      <c r="G52" s="37">
        <f t="shared" si="11"/>
        <v>1</v>
      </c>
      <c r="H52" s="38">
        <f>L52/2</f>
        <v>28</v>
      </c>
      <c r="I52" s="18">
        <f>SUM(I49:I51)</f>
        <v>1035</v>
      </c>
      <c r="J52" s="39">
        <v>1</v>
      </c>
      <c r="K52" s="40">
        <f>L52/2</f>
        <v>28</v>
      </c>
      <c r="L52" s="41">
        <v>56</v>
      </c>
      <c r="M52" s="28" t="s">
        <v>118</v>
      </c>
    </row>
    <row r="53" spans="1:13" x14ac:dyDescent="0.25">
      <c r="A53" s="7" t="s">
        <v>98</v>
      </c>
      <c r="B53" s="8"/>
      <c r="C53" s="9" t="s">
        <v>146</v>
      </c>
      <c r="D53" s="111" t="s">
        <v>3</v>
      </c>
      <c r="E53" s="10" t="s">
        <v>87</v>
      </c>
      <c r="F53" s="11">
        <v>2538039.0599999996</v>
      </c>
      <c r="G53" s="34">
        <f>F53/F$56</f>
        <v>0.7722440869719307</v>
      </c>
      <c r="H53" s="35">
        <f>H$56*G53</f>
        <v>7.722440869719307</v>
      </c>
      <c r="I53" s="11">
        <v>236</v>
      </c>
      <c r="J53" s="34">
        <f>I53/$I$56</f>
        <v>0.73750000000000004</v>
      </c>
      <c r="K53" s="35">
        <f>$K$56*J53</f>
        <v>7.375</v>
      </c>
      <c r="L53" s="36">
        <f>H53+K53</f>
        <v>15.097440869719307</v>
      </c>
    </row>
    <row r="54" spans="1:13" x14ac:dyDescent="0.25">
      <c r="A54" s="7" t="s">
        <v>98</v>
      </c>
      <c r="B54" s="8"/>
      <c r="C54" s="9" t="s">
        <v>147</v>
      </c>
      <c r="D54" s="112"/>
      <c r="E54" s="10" t="s">
        <v>88</v>
      </c>
      <c r="F54" s="11">
        <v>365871.97</v>
      </c>
      <c r="G54" s="34">
        <f t="shared" ref="G54:G56" si="14">F54/F$56</f>
        <v>0.11132313520079223</v>
      </c>
      <c r="H54" s="35">
        <f t="shared" ref="H54:H55" si="15">H$56*G54</f>
        <v>1.1132313520079222</v>
      </c>
      <c r="I54" s="11">
        <v>38</v>
      </c>
      <c r="J54" s="34">
        <f>I54/$I$56</f>
        <v>0.11874999999999999</v>
      </c>
      <c r="K54" s="35">
        <f>$K$56*J54</f>
        <v>1.1875</v>
      </c>
      <c r="L54" s="36">
        <f t="shared" ref="L54:L55" si="16">H54+K54</f>
        <v>2.3007313520079222</v>
      </c>
    </row>
    <row r="55" spans="1:13" x14ac:dyDescent="0.25">
      <c r="A55" s="7" t="s">
        <v>98</v>
      </c>
      <c r="B55" s="8"/>
      <c r="C55" s="9" t="s">
        <v>148</v>
      </c>
      <c r="D55" s="112"/>
      <c r="E55" s="10" t="s">
        <v>89</v>
      </c>
      <c r="F55" s="11">
        <v>382665.2</v>
      </c>
      <c r="G55" s="34">
        <f t="shared" si="14"/>
        <v>0.11643277782727714</v>
      </c>
      <c r="H55" s="35">
        <f t="shared" si="15"/>
        <v>1.1643277782727715</v>
      </c>
      <c r="I55" s="11">
        <v>46</v>
      </c>
      <c r="J55" s="34">
        <f>I55/$I$56</f>
        <v>0.14374999999999999</v>
      </c>
      <c r="K55" s="35">
        <f>$K$56*J55</f>
        <v>1.4375</v>
      </c>
      <c r="L55" s="36">
        <f t="shared" si="16"/>
        <v>2.6018277782727717</v>
      </c>
    </row>
    <row r="56" spans="1:13" s="28" customFormat="1" x14ac:dyDescent="0.25">
      <c r="A56" s="30"/>
      <c r="B56" s="30"/>
      <c r="C56" s="31"/>
      <c r="D56" s="113"/>
      <c r="E56" s="16" t="s">
        <v>90</v>
      </c>
      <c r="F56" s="42">
        <v>3286576.2299999995</v>
      </c>
      <c r="G56" s="37">
        <f t="shared" si="14"/>
        <v>1</v>
      </c>
      <c r="H56" s="38">
        <f>L56/2</f>
        <v>10</v>
      </c>
      <c r="I56" s="43">
        <f>SUM(I53:I55)</f>
        <v>320</v>
      </c>
      <c r="J56" s="39">
        <v>1</v>
      </c>
      <c r="K56" s="40">
        <f>L56/2</f>
        <v>10</v>
      </c>
      <c r="L56" s="41">
        <v>20</v>
      </c>
      <c r="M56" s="28" t="s">
        <v>118</v>
      </c>
    </row>
  </sheetData>
  <sheetProtection algorithmName="SHA-512" hashValue="XaG+zRPLxGElLGjQVsV9mhZmf0RM7bscetYz1LtBWTcf8yjSxLLS74Kwla67jM4qPgh2aWPHLIeWUT/N1kUEmw==" saltValue="Lr57EBwxJPVpWRt79Rs5lQ==" spinCount="100000" sheet="1" objects="1" scenarios="1"/>
  <sortState xmlns:xlrd2="http://schemas.microsoft.com/office/spreadsheetml/2017/richdata2" ref="E3:L21">
    <sortCondition ref="E3"/>
  </sortState>
  <mergeCells count="6">
    <mergeCell ref="D53:D56"/>
    <mergeCell ref="A2:C2"/>
    <mergeCell ref="D49:D52"/>
    <mergeCell ref="D1:L1"/>
    <mergeCell ref="D3:D22"/>
    <mergeCell ref="D23:D4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33494BF6B7234B9D7B4BF89B180FE7" ma:contentTypeVersion="6" ma:contentTypeDescription="Create a new document." ma:contentTypeScope="" ma:versionID="2b038c2c5f747778a7eb313ecf9ab4c6">
  <xsd:schema xmlns:xsd="http://www.w3.org/2001/XMLSchema" xmlns:xs="http://www.w3.org/2001/XMLSchema" xmlns:p="http://schemas.microsoft.com/office/2006/metadata/properties" xmlns:ns2="becae6a2-4f50-476f-a739-b616f1e1c572" xmlns:ns3="681acfa7-47d7-46b3-94c9-19f14015c763" targetNamespace="http://schemas.microsoft.com/office/2006/metadata/properties" ma:root="true" ma:fieldsID="bc7d9666b500b947ead69f16ab7b62d6" ns2:_="" ns3:_="">
    <xsd:import namespace="becae6a2-4f50-476f-a739-b616f1e1c572"/>
    <xsd:import namespace="681acfa7-47d7-46b3-94c9-19f14015c76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cae6a2-4f50-476f-a739-b616f1e1c5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1acfa7-47d7-46b3-94c9-19f14015c76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B5C1620-0CDE-4DD6-9373-4530CA03DF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cae6a2-4f50-476f-a739-b616f1e1c572"/>
    <ds:schemaRef ds:uri="681acfa7-47d7-46b3-94c9-19f14015c7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7C3628-0319-48C2-81EC-65712D2CEA5E}">
  <ds:schemaRefs>
    <ds:schemaRef ds:uri="http://schemas.microsoft.com/sharepoint/v3/contenttype/forms"/>
  </ds:schemaRefs>
</ds:datastoreItem>
</file>

<file path=customXml/itemProps3.xml><?xml version="1.0" encoding="utf-8"?>
<ds:datastoreItem xmlns:ds="http://schemas.openxmlformats.org/officeDocument/2006/customXml" ds:itemID="{7760ED31-BC7C-4878-BC9E-031EBE19DBF4}">
  <ds:schemaRefs>
    <ds:schemaRef ds:uri="http://schemas.microsoft.com/office/2006/documentManagement/types"/>
    <ds:schemaRef ds:uri="becae6a2-4f50-476f-a739-b616f1e1c572"/>
    <ds:schemaRef ds:uri="http://schemas.microsoft.com/office/2006/metadata/properties"/>
    <ds:schemaRef ds:uri="http://www.w3.org/XML/1998/namespace"/>
    <ds:schemaRef ds:uri="http://purl.org/dc/dcmitype/"/>
    <ds:schemaRef ds:uri="http://purl.org/dc/terms/"/>
    <ds:schemaRef ds:uri="http://schemas.openxmlformats.org/package/2006/metadata/core-properties"/>
    <ds:schemaRef ds:uri="http://schemas.microsoft.com/office/infopath/2007/PartnerControls"/>
    <ds:schemaRef ds:uri="681acfa7-47d7-46b3-94c9-19f14015c763"/>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15</vt:i4>
      </vt:variant>
    </vt:vector>
  </HeadingPairs>
  <TitlesOfParts>
    <vt:vector size="15" baseType="lpstr">
      <vt:lpstr>Theory</vt:lpstr>
      <vt:lpstr>Calculations</vt:lpstr>
      <vt:lpstr>F'21 Net Sales</vt:lpstr>
      <vt:lpstr>April 2022</vt:lpstr>
      <vt:lpstr>May 2022</vt:lpstr>
      <vt:lpstr>June 2022</vt:lpstr>
      <vt:lpstr>July 2022</vt:lpstr>
      <vt:lpstr>August 2022</vt:lpstr>
      <vt:lpstr>September 2022</vt:lpstr>
      <vt:lpstr>October 2022</vt:lpstr>
      <vt:lpstr>November 2022</vt:lpstr>
      <vt:lpstr>December 2022</vt:lpstr>
      <vt:lpstr>January 2023</vt:lpstr>
      <vt:lpstr>February 2023</vt:lpstr>
      <vt:lpstr>March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Samantha Wagner</dc:creator>
  <cp:keywords/>
  <dc:description/>
  <cp:lastModifiedBy>Samantha Wagner</cp:lastModifiedBy>
  <cp:revision/>
  <dcterms:created xsi:type="dcterms:W3CDTF">2020-12-08T19:43:15Z</dcterms:created>
  <dcterms:modified xsi:type="dcterms:W3CDTF">2021-11-04T16:21:44Z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0x0101005233494BF6B7234B9D7B4BF89B180FE7</vt:lpwstr>
  </property>
</Properties>
</file>