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ttps://mbllca-my.sharepoint.com/personal/jocelyn_santiago_mbll_ca/Documents/FORMS AND TEMPLATES/"/>
    </mc:Choice>
  </mc:AlternateContent>
  <xr:revisionPtr revIDLastSave="2318" documentId="14_{92210DCD-470E-44F6-A76C-E6B5FB1831B5}" xr6:coauthVersionLast="47" xr6:coauthVersionMax="47" xr10:uidLastSave="{B0D01168-389F-436B-8DB3-24502FA85D22}"/>
  <workbookProtection workbookAlgorithmName="SHA-512" workbookHashValue="RcvdALUR1Ag8zRYjoscLdGPDvj0LAVQiZ0Ts17nnWsqE+Yu9j5OXlhkCuYDjv/5mo2wNRd7MCS+UAm5Vkaxx0g==" workbookSaltValue="tDq2zJuCKXk5POiytnn23w==" workbookSpinCount="100000" lockStructure="1"/>
  <bookViews>
    <workbookView xWindow="-38510" yWindow="-5560" windowWidth="30940" windowHeight="16780" xr2:uid="{0C0EB05A-FF7C-46A1-970A-43780C3D156F}"/>
  </bookViews>
  <sheets>
    <sheet name="HOW TO FILL OUT FORM" sheetId="4" r:id="rId1"/>
    <sheet name="FAQ" sheetId="10" r:id="rId2"/>
    <sheet name="BEER" sheetId="1" r:id="rId3"/>
    <sheet name="READY TO DRINK" sheetId="6" r:id="rId4"/>
    <sheet name="CIDERS" sheetId="9" r:id="rId5"/>
    <sheet name="SPIRITS" sheetId="7" r:id="rId6"/>
    <sheet name="WINE &amp; MEAD" sheetId="8" r:id="rId7"/>
    <sheet name="Sheet2" sheetId="2" state="hidden" r:id="rId8"/>
  </sheets>
  <definedNames>
    <definedName name="Blank">Sheet2!$A$9</definedName>
    <definedName name="Category">Sheet2!$A$2:$A$6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7" l="1"/>
  <c r="E29" i="7"/>
  <c r="D32" i="7"/>
  <c r="D36" i="7"/>
  <c r="D35" i="7" l="1"/>
  <c r="D33" i="7"/>
  <c r="J32" i="9"/>
  <c r="J31" i="9"/>
  <c r="J32" i="6"/>
  <c r="J31" i="6"/>
  <c r="H29" i="7"/>
  <c r="G30" i="8"/>
  <c r="D44" i="8"/>
  <c r="D48" i="7"/>
  <c r="D44" i="9"/>
  <c r="D44" i="6"/>
  <c r="D44" i="1"/>
  <c r="E30" i="6"/>
  <c r="D40" i="9" l="1"/>
  <c r="D39" i="9"/>
  <c r="D37" i="9"/>
  <c r="D36" i="9"/>
  <c r="D35" i="9"/>
  <c r="D34" i="9"/>
  <c r="H31" i="9"/>
  <c r="E31" i="9"/>
  <c r="E32" i="9" s="1"/>
  <c r="I30" i="9"/>
  <c r="H30" i="9"/>
  <c r="E30" i="9"/>
  <c r="I29" i="9"/>
  <c r="G29" i="9"/>
  <c r="H29" i="9" s="1"/>
  <c r="E29" i="9"/>
  <c r="D27" i="9"/>
  <c r="D40" i="8"/>
  <c r="D39" i="8"/>
  <c r="D37" i="8"/>
  <c r="D36" i="8"/>
  <c r="D35" i="8"/>
  <c r="D34" i="8"/>
  <c r="H29" i="8"/>
  <c r="E29" i="8"/>
  <c r="D27" i="8"/>
  <c r="E31" i="6"/>
  <c r="E32" i="6" s="1"/>
  <c r="D44" i="7"/>
  <c r="D43" i="7"/>
  <c r="D41" i="7"/>
  <c r="D40" i="7"/>
  <c r="D39" i="7"/>
  <c r="D38" i="7"/>
  <c r="D31" i="7"/>
  <c r="D27" i="7"/>
  <c r="I30" i="6"/>
  <c r="I29" i="6"/>
  <c r="D40" i="6"/>
  <c r="D39" i="6"/>
  <c r="D37" i="6"/>
  <c r="D36" i="6"/>
  <c r="D35" i="6"/>
  <c r="D34" i="6"/>
  <c r="H31" i="6"/>
  <c r="H30" i="6"/>
  <c r="G29" i="6"/>
  <c r="H29" i="6" s="1"/>
  <c r="E29" i="6"/>
  <c r="D27" i="6"/>
  <c r="G30" i="1"/>
  <c r="H29" i="1"/>
  <c r="E29" i="1"/>
  <c r="D27" i="1"/>
  <c r="D40" i="1" l="1"/>
  <c r="D39" i="1"/>
  <c r="D37" i="1"/>
  <c r="D36" i="1"/>
  <c r="D35" i="1"/>
  <c r="D34" i="1"/>
</calcChain>
</file>

<file path=xl/sharedStrings.xml><?xml version="1.0" encoding="utf-8"?>
<sst xmlns="http://schemas.openxmlformats.org/spreadsheetml/2006/main" count="231" uniqueCount="117">
  <si>
    <t>ANNUAL DECLARATION OF PRODUCTION</t>
  </si>
  <si>
    <t>SPIRITS</t>
  </si>
  <si>
    <t>SUPPLIER INFORMATION</t>
  </si>
  <si>
    <t>Name:</t>
  </si>
  <si>
    <t>Address:</t>
  </si>
  <si>
    <t xml:space="preserve">City:  </t>
  </si>
  <si>
    <t xml:space="preserve">Phone:  </t>
  </si>
  <si>
    <t xml:space="preserve">State/Province:  </t>
  </si>
  <si>
    <t xml:space="preserve">Country:  </t>
  </si>
  <si>
    <t xml:space="preserve">Email:  </t>
  </si>
  <si>
    <t xml:space="preserve">Zip/Postal Code:  </t>
  </si>
  <si>
    <t>WINE &amp; MEAD</t>
  </si>
  <si>
    <t>BEER</t>
  </si>
  <si>
    <t>CIDER</t>
  </si>
  <si>
    <t>I have read and understood the instructions and frequently asked questions.  I hereby certify that the information provided in this document is true and accurate, and I assume the responsibility for providing such representations. I understand that I will be held accountable for any false statements or material omissions made on or in connections with this declaration.  I agree to maintain and present upon request, documentation necessary to support this declaration and to inform, in writing, Manitoba Liquor and Lotteries Corporation of any changes that would affect the accuracy or validity of this declaration.  I agree that providing false declarations of production levels or production methods will result in penalties up to and including: chargeback of reduced markup, processing fees, and potential termination of product listing.</t>
  </si>
  <si>
    <t>Category</t>
  </si>
  <si>
    <t>REFRESHMENT BEVERAGE</t>
  </si>
  <si>
    <t>Blank</t>
  </si>
  <si>
    <t>Please accept this declaration of production along with the attached independent verification documentation to certify the total production* of beverage alcohol products within your facilities during the previous calendar year:  World wide production = production at any facility affiliated with producer anywhere in the world.</t>
  </si>
  <si>
    <t>Print Name</t>
  </si>
  <si>
    <t>Position in Company</t>
  </si>
  <si>
    <t>Signature</t>
  </si>
  <si>
    <t>Date</t>
  </si>
  <si>
    <t>This completed document, along with confirmation from a certified independent auditor of a producer's production volumes may qualify the producer for reduced markup. All documentation is subject to MBLL review and acceptance.</t>
  </si>
  <si>
    <t>BEERS</t>
  </si>
  <si>
    <t>Declaration of Production Instructions</t>
  </si>
  <si>
    <t>1) Fill out the annual declaration(s) of production in full.  Print the document and have it signed by an authorized individual employed within the company.</t>
  </si>
  <si>
    <t xml:space="preserve">1.1) If a contract producer or wholesaler(s) was used, the total production of the home facility plus the total production of the </t>
  </si>
  <si>
    <t>contract brewery/distillery/producer/wholesale(s) are to be added together.</t>
  </si>
  <si>
    <t>1.2) If a contract producer or wholesaler(s) was used third party verification of total facility production is required for each location.</t>
  </si>
  <si>
    <t xml:space="preserve">1.3) If you produce for other suppliers, names of other suppliers must be provided. </t>
  </si>
  <si>
    <t xml:space="preserve">2) Producers may qualify for micro-producer status on multiple product categories. If applying for multiple categories you are required to fill out each applicable </t>
  </si>
  <si>
    <t xml:space="preserve">declaration of production form. REMINDER when assigning micro-producer status, beer and refreshment beverages are calculated based on total hectolitres </t>
  </si>
  <si>
    <t>produced at all facilities. For all other product categories calculations are based off total litres produced at all facilities.</t>
  </si>
  <si>
    <t xml:space="preserve">3) Scan and save the signed declaration(s) as a PDF.  </t>
  </si>
  <si>
    <t>4) Ensure the e-mail's subject line indicates the producer for which the declaration is being made.*</t>
  </si>
  <si>
    <t xml:space="preserve">6) Submit your documentation to ProductManagementCoordination@mbll.ca on or before the due date. </t>
  </si>
  <si>
    <t xml:space="preserve">• Incomplete submissions will not be processed until all documentation has been received.  </t>
  </si>
  <si>
    <t xml:space="preserve">      The date in which all documentation is received will therefore be considered the actual date of submission.</t>
  </si>
  <si>
    <t>• Late annual submissions will result in the removal of micro-producer status and the base cost/case cost will decrease.</t>
  </si>
  <si>
    <t xml:space="preserve">      Retail prices will not be effected by this change.  Late submissions will be processed as part of the normal price change schedule, </t>
  </si>
  <si>
    <t xml:space="preserve">     however no payment adjustments will be made on the sales during the lapsed period.</t>
  </si>
  <si>
    <t>*Do not submit for multiple producers on the same e-mail.  Only one submission per producer, per e-mail.</t>
  </si>
  <si>
    <t>Eligible Products</t>
  </si>
  <si>
    <t>MBLL Partners Website .</t>
  </si>
  <si>
    <t>1. You qualify as a level 1 micro-producer in a product category when those products:</t>
  </si>
  <si>
    <t>a. Have a worldwide production volume equal to or less than the stated amount for that category</t>
  </si>
  <si>
    <t>b. Meet established compositional standards as defined by Federal Food and Drug Regulation (FDR) and Canadian Food Inspection Agency (CFIA)</t>
  </si>
  <si>
    <t>c. Are made entirely through active on-site distillation or fermentation and packaged at its place of manufacture, with no use of purchased NGS,</t>
  </si>
  <si>
    <t xml:space="preserve"> bulk spirits or bulk wine</t>
  </si>
  <si>
    <t>d. Are not grape-based spirits</t>
  </si>
  <si>
    <t>e. Are not purified flavoured alcohol as determined by FDR and CFIA</t>
  </si>
  <si>
    <t>2. To qualify as a level 2 micro-producer in the refreshment beverage category:</t>
  </si>
  <si>
    <t xml:space="preserve">a. All level 1 criteria apply except that purchased bulk spirits or NGS are allowed. </t>
  </si>
  <si>
    <t>c. Purchasing NGS or bulk spirits means the base spirit was purchased from another producer and using that spirit either in whole, as part of blending, bottling, dilution,</t>
  </si>
  <si>
    <t>or re-distillation process.</t>
  </si>
  <si>
    <t>3. MBLL reserves the right to:</t>
  </si>
  <si>
    <t>a. Determine markup and surcharges on unstandardized products that do not meet FDR or CFIA standards or definitions</t>
  </si>
  <si>
    <t>b. Not register or list products that do not meet FDR or CFIA standards or definitions</t>
  </si>
  <si>
    <r>
      <t xml:space="preserve">Category production thresholds can be found in the </t>
    </r>
    <r>
      <rPr>
        <b/>
        <sz val="11"/>
        <color rgb="FF002060"/>
        <rFont val="Aptos Narrow"/>
        <family val="2"/>
        <scheme val="minor"/>
      </rPr>
      <t>Requirements for Micro-Producers 2026</t>
    </r>
    <r>
      <rPr>
        <sz val="11"/>
        <color rgb="FF002060"/>
        <rFont val="Aptos Narrow"/>
        <family val="2"/>
        <scheme val="minor"/>
      </rPr>
      <t xml:space="preserve"> document under </t>
    </r>
    <r>
      <rPr>
        <b/>
        <sz val="11"/>
        <color rgb="FF002060"/>
        <rFont val="Aptos Narrow"/>
        <family val="2"/>
        <scheme val="minor"/>
      </rPr>
      <t>Letters To The Industry</t>
    </r>
    <r>
      <rPr>
        <sz val="11"/>
        <color rgb="FF002060"/>
        <rFont val="Aptos Narrow"/>
        <family val="2"/>
        <scheme val="minor"/>
      </rPr>
      <t xml:space="preserve"> on the</t>
    </r>
  </si>
  <si>
    <t>READY TO DRINK</t>
  </si>
  <si>
    <t>Calendar Year Reported:</t>
  </si>
  <si>
    <t xml:space="preserve">FREQUENTLY ASKED QUESTIONS </t>
  </si>
  <si>
    <t>MICRO-PRODUCER STATUS APPLICATIONS</t>
  </si>
  <si>
    <t>Q:</t>
  </si>
  <si>
    <t>Who is eligible for a micro-producer status with MBLL?</t>
  </si>
  <si>
    <t>A:</t>
  </si>
  <si>
    <t xml:space="preserve">Any manufacturer of qualified products with worldwide production levels below the threshold for the associated category is eligible for micro-producer status with the appropriate supporting documentation. </t>
  </si>
  <si>
    <t>What products require declaration of production?</t>
  </si>
  <si>
    <t>Manufacturers can apply for micro-producer status for any qualifying listed or registered product.  Any product that does not have an approved micro-producer status will be assessed full mark-up rate for the applicable category. Please note micro-producer status expires annually and must be reapplied for each year.</t>
  </si>
  <si>
    <t>What do I do if I produce in multiple product categories (e.g. beer as well as refreshment beverages)?</t>
  </si>
  <si>
    <t>If you produce in multiple categories of qualifying products and would like to apply for micro-producer status for each, you are required to fill out and submit all relevant declaration of production forms as well as provide the required supporting documentation for each product category being applied for.</t>
  </si>
  <si>
    <t>How do I submit documentation for products that are not currently listed outside of the normal annual submission process?</t>
  </si>
  <si>
    <t>For producers who do not already have approved micro-producer status:
• As part of the product listing process (call for listing, etc.) a Declaration of Production and supporting documentation should be included in the product application package.</t>
  </si>
  <si>
    <t>Can I submit for micro-producer status after the deadline for existing product?</t>
  </si>
  <si>
    <t>How is worldwide production calculated?</t>
  </si>
  <si>
    <t>What is acceptable third party verification?</t>
  </si>
  <si>
    <t xml:space="preserve">The following are examples of acceptable third party verification:  </t>
  </si>
  <si>
    <t>• A copy of the 12 monthly excise reports submitted to Canada Revenue Agency (CRA).</t>
  </si>
  <si>
    <t>• A letter from CRA which states total production reported to them for the calendar year.</t>
  </si>
  <si>
    <t xml:space="preserve">• Outside of Canada: Reports made to a federal regulatory body. </t>
  </si>
  <si>
    <t xml:space="preserve">• Reports made to other provincial liquor jurisdictions </t>
  </si>
  <si>
    <t>• A signed letter from an accountant (or other employee) employed by the manufacturer.</t>
  </si>
  <si>
    <t>What happens if my application contains false declarations i.e. production level, production method or relevant information is not disclosed?</t>
  </si>
  <si>
    <t>What happens if my submission is missing components?</t>
  </si>
  <si>
    <t>What happens if I submit documentation for the incorrect fiscal year?</t>
  </si>
  <si>
    <t>This will be treated as an incomplete submission.  Your submission will not be processed until it is received and the date of submission will be considered to be the date in which the full and correct documentation has been received.</t>
  </si>
  <si>
    <t>What happens if I'm a new producer?</t>
  </si>
  <si>
    <t>We will require documentation demonstrating when your CRA excise licence was issued.</t>
  </si>
  <si>
    <t>What happens if I change contract producer?</t>
  </si>
  <si>
    <t>You will be assessed at the previous years production location.  If you switched mid year, your micro-producer status will be assigned based on the facility with the highest production.</t>
  </si>
  <si>
    <t>What happens if I create a packaged collaboration product with another manufacturer (e.g. bottles/cans from multiple breweries)?</t>
  </si>
  <si>
    <t>The micro-producer status applied to that product will be assigned based on the facility with the highest production volume.</t>
  </si>
  <si>
    <t>What happens if I create a single product collaboration brew with another producer?</t>
  </si>
  <si>
    <t>The micro-producer status will be applied to the product based on the facility where it was produced.</t>
  </si>
  <si>
    <t>How does MBLL determine what category my product is assigned to?</t>
  </si>
  <si>
    <t>MBLL uses a combination of CRA, CFIA and FDR definitions.  For products that do not fall within a standard definition MBLL reserves the right to determine the category and associated markup and surcharge.</t>
  </si>
  <si>
    <t>What is the difference between Level 1 and Level 2 for Refreshment Beverage?</t>
  </si>
  <si>
    <t>What if I produce both Levels for Refreshment Beverage?</t>
  </si>
  <si>
    <t>If a micro-producer has product in both Levels 1 and 2, the total combine production threshold cannot exceed 15,000 HL.</t>
  </si>
  <si>
    <t>Providing false declarations of production level or production method or errors by omission will result in penalties up to and including chargeback of reduced markup, processing fees and potential termination of products listing.</t>
  </si>
  <si>
    <t>CIDERS</t>
  </si>
  <si>
    <t>b. Using purchased NGS or bulk spirits only qualifies when the mixing, blending and bottling of refreshment beverages is performed on-site at its place of manufacturing.</t>
  </si>
  <si>
    <r>
      <t xml:space="preserve">5) E-mail the PDF declaration(s) as well as your </t>
    </r>
    <r>
      <rPr>
        <b/>
        <sz val="11"/>
        <color theme="1"/>
        <rFont val="Aptos Narrow"/>
        <family val="2"/>
        <scheme val="minor"/>
      </rPr>
      <t>supporting documentation (third party verification)</t>
    </r>
    <r>
      <rPr>
        <sz val="11"/>
        <color theme="1"/>
        <rFont val="Aptos Narrow"/>
        <family val="2"/>
        <scheme val="minor"/>
      </rPr>
      <t xml:space="preserve"> as separate attachments.</t>
    </r>
  </si>
  <si>
    <t xml:space="preserve">• A signed letter from an independent accounting firm (with letterhead) which certifies total production amount.  </t>
  </si>
  <si>
    <t>What types of third party verification are not acceptable?</t>
  </si>
  <si>
    <t>The following will not be accepted as third party verification:</t>
  </si>
  <si>
    <t>A new level has been added to this category to include the use of 'purchased Neutral Grain Spirits or Bulk Spirits'.</t>
  </si>
  <si>
    <r>
      <rPr>
        <b/>
        <u/>
        <sz val="11"/>
        <color rgb="FF002060"/>
        <rFont val="Aptos Narrow"/>
        <family val="2"/>
        <scheme val="minor"/>
      </rPr>
      <t>Level 1</t>
    </r>
    <r>
      <rPr>
        <sz val="11"/>
        <color rgb="FF002060"/>
        <rFont val="Aptos Narrow"/>
        <family val="2"/>
        <scheme val="minor"/>
      </rPr>
      <t xml:space="preserve"> - 100% products must be produced entirely, through active, on-site distillation or fermentation and bottled or packaged at the manufacturing  facility without the use of purchases NGS or bulk spirits.</t>
    </r>
  </si>
  <si>
    <r>
      <rPr>
        <b/>
        <u/>
        <sz val="11"/>
        <color rgb="FF002060"/>
        <rFont val="Aptos Narrow"/>
        <family val="2"/>
        <scheme val="minor"/>
      </rPr>
      <t>Level 2</t>
    </r>
    <r>
      <rPr>
        <sz val="11"/>
        <color rgb="FF002060"/>
        <rFont val="Aptos Narrow"/>
        <family val="2"/>
        <scheme val="minor"/>
      </rPr>
      <t xml:space="preserve"> - 100% products must be manufactured using purchased NGS or bulk spirits either in whole, as part of blending, bottling, dilution or re-distillation process. </t>
    </r>
    <r>
      <rPr>
        <b/>
        <u/>
        <sz val="11"/>
        <color rgb="FFFF0000"/>
        <rFont val="Aptos Narrow"/>
        <family val="2"/>
        <scheme val="minor"/>
      </rPr>
      <t>Spirit-based products cannot exceed 7% alcohol/volume</t>
    </r>
    <r>
      <rPr>
        <sz val="11"/>
        <color rgb="FF002060"/>
        <rFont val="Aptos Narrow"/>
        <family val="2"/>
        <scheme val="minor"/>
      </rPr>
      <t>.</t>
    </r>
  </si>
  <si>
    <r>
      <rPr>
        <sz val="11"/>
        <color rgb="FF002060"/>
        <rFont val="Wingdings"/>
        <charset val="2"/>
      </rPr>
      <t>w</t>
    </r>
    <r>
      <rPr>
        <sz val="11"/>
        <color rgb="FF002060"/>
        <rFont val="Aptos Narrow"/>
        <family val="2"/>
        <scheme val="minor"/>
      </rPr>
      <t xml:space="preserve">Late submissions will result in the removal of micro-producer status.  If the status is removed the base cost/case cost/gross price to brewer will decrease (retail prices will not be affected by this change).
</t>
    </r>
    <r>
      <rPr>
        <sz val="11"/>
        <color rgb="FF002060"/>
        <rFont val="Wingdings"/>
        <charset val="2"/>
      </rPr>
      <t>w</t>
    </r>
    <r>
      <rPr>
        <sz val="11"/>
        <color rgb="FF002060"/>
        <rFont val="Aptos Narrow"/>
        <family val="2"/>
        <scheme val="minor"/>
      </rPr>
      <t>Micro-producer status can be applied for on any listed product at any time in the year,  however no payment adjustments will be made on the sales during the lapsed period. If approved, the new markup will be applied as part of the next regularly scheduled price change and is valid for the balance of MBLL’s current fiscal year (ending March 31).</t>
    </r>
  </si>
  <si>
    <t>• Company A produces 1,000 HL on their premises and augments their production volume by contract brewing at Company B for an additional 35,000 HL. Total worldwide production volume for Company A is 36,000 HL. Company B also includes the 35,000 HL in their own production volume calculation. The total production of the contract producer is assessed, not the amount produced for each producer.
• Company A has one brewery with production of 10,000 HL and another with production of 5,000 HL.  Regardless of the brewery locations in the world, the total production volume for Company A is  15,000 HL.
• Three manufactures produce out of a single facility.  Company A produces 10,000 L, Company B produces 5,000 L and Company C produces 50,000 L.  The total production volume of the facility is 65,000 L and all three producers are assessed at 65,000 L production volume.</t>
  </si>
  <si>
    <t>Incomplete submissions will not be processed until all documentation has been received.  The date in which all documentation is received will therefore be considered the actual date of submission.  This means if you have submitted some of the required documents prior to the deadline but the remaining required documents after the deadline your entire submission will be considered as received after the posted deadline.</t>
  </si>
  <si>
    <t>Worldwide production is the total of all production volume at all facilities. Some examples:</t>
  </si>
  <si>
    <r>
      <t xml:space="preserve">Certification and Agreement - </t>
    </r>
    <r>
      <rPr>
        <b/>
        <sz val="11"/>
        <color theme="8" tint="-0.499984740745262"/>
        <rFont val="Aptos Narrow"/>
        <family val="2"/>
        <scheme val="minor"/>
      </rPr>
      <t xml:space="preserve">Please read the below statement and select </t>
    </r>
    <r>
      <rPr>
        <b/>
        <u/>
        <sz val="11"/>
        <color theme="8" tint="-0.499984740745262"/>
        <rFont val="Aptos Narrow"/>
        <family val="2"/>
        <scheme val="minor"/>
      </rPr>
      <t>'Yes - I agree</t>
    </r>
    <r>
      <rPr>
        <b/>
        <sz val="11"/>
        <color theme="8" tint="-0.499984740745262"/>
        <rFont val="Aptos Narrow"/>
        <family val="2"/>
        <scheme val="minor"/>
      </rPr>
      <t>' in order to proceed with the application.</t>
    </r>
  </si>
  <si>
    <t>Does non-alcoholic drinks qualify for micro status?</t>
  </si>
  <si>
    <t>Non-alcoholic drinks are not qualified for micro status. MBLL has a different program for non-alcoholic drinks.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</si>
</sst>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59" x14ac:knownFonts="1">
    <font>
      <sz val="11"/>
      <color theme="1"/>
      <name val="Aptos Narrow"/>
      <family val="2"/>
      <scheme val="minor"/>
    </font>
    <font>
      <b/>
      <sz val="11"/>
      <color theme="1"/>
      <name val="Aptos Narrow"/>
      <family val="2"/>
      <scheme val="minor"/>
    </font>
    <font>
      <b/>
      <sz val="11"/>
      <color theme="8" tint="-0.499984740745262"/>
      <name val="Aptos Narrow"/>
      <family val="2"/>
      <scheme val="minor"/>
    </font>
    <font>
      <b/>
      <i/>
      <sz val="11"/>
      <color theme="1"/>
      <name val="Aptos Narrow"/>
      <family val="2"/>
      <scheme val="minor"/>
    </font>
    <font>
      <u/>
      <sz val="11"/>
      <color theme="10"/>
      <name val="Aptos Narrow"/>
      <family val="2"/>
      <scheme val="minor"/>
    </font>
    <font>
      <sz val="11"/>
      <color theme="8" tint="-0.499984740745262"/>
      <name val="Aptos Narrow"/>
      <family val="2"/>
      <scheme val="minor"/>
    </font>
    <font>
      <b/>
      <u/>
      <sz val="13"/>
      <color theme="7" tint="-0.499984740745262"/>
      <name val="Aptos Narrow"/>
      <family val="2"/>
      <scheme val="minor"/>
    </font>
    <font>
      <b/>
      <sz val="12"/>
      <color theme="8" tint="-0.499984740745262"/>
      <name val="Aptos Narrow"/>
      <family val="2"/>
      <scheme val="minor"/>
    </font>
    <font>
      <b/>
      <sz val="12"/>
      <color theme="1"/>
      <name val="Aptos Narrow"/>
      <family val="2"/>
      <scheme val="minor"/>
    </font>
    <font>
      <b/>
      <sz val="11"/>
      <color rgb="FFC00000"/>
      <name val="Aptos Narrow"/>
      <family val="2"/>
      <scheme val="minor"/>
    </font>
    <font>
      <sz val="8"/>
      <color theme="9" tint="0.79998168889431442"/>
      <name val="Aptos Narrow"/>
      <family val="2"/>
      <scheme val="minor"/>
    </font>
    <font>
      <b/>
      <sz val="12"/>
      <color rgb="FF7030A0"/>
      <name val="Aptos Narrow"/>
      <family val="2"/>
      <scheme val="minor"/>
    </font>
    <font>
      <b/>
      <sz val="11"/>
      <color rgb="FF002060"/>
      <name val="Aptos Narrow"/>
      <family val="2"/>
      <scheme val="minor"/>
    </font>
    <font>
      <sz val="11"/>
      <color theme="1"/>
      <name val="Aptos Narrow"/>
      <family val="2"/>
      <scheme val="minor"/>
    </font>
    <font>
      <b/>
      <i/>
      <sz val="11"/>
      <color rgb="FF7030A0"/>
      <name val="Aptos Narrow"/>
      <family val="2"/>
      <scheme val="minor"/>
    </font>
    <font>
      <b/>
      <sz val="10"/>
      <color theme="1"/>
      <name val="Aptos Narrow"/>
      <family val="2"/>
      <scheme val="minor"/>
    </font>
    <font>
      <b/>
      <sz val="10"/>
      <color rgb="FF002060"/>
      <name val="Aptos Narrow"/>
      <family val="2"/>
      <scheme val="minor"/>
    </font>
    <font>
      <b/>
      <sz val="11"/>
      <color theme="8" tint="-0.249977111117893"/>
      <name val="Aptos Narrow"/>
      <family val="2"/>
      <scheme val="minor"/>
    </font>
    <font>
      <b/>
      <i/>
      <sz val="9"/>
      <color rgb="FFFF0000"/>
      <name val="Aptos Narrow"/>
      <family val="2"/>
      <scheme val="minor"/>
    </font>
    <font>
      <sz val="8"/>
      <color theme="1"/>
      <name val="Aptos Narrow"/>
      <family val="2"/>
      <scheme val="minor"/>
    </font>
    <font>
      <sz val="7"/>
      <color theme="1"/>
      <name val="Aptos Narrow"/>
      <family val="2"/>
      <scheme val="minor"/>
    </font>
    <font>
      <b/>
      <sz val="9"/>
      <color theme="1"/>
      <name val="Aptos Narrow"/>
      <family val="2"/>
      <scheme val="minor"/>
    </font>
    <font>
      <i/>
      <sz val="8"/>
      <color theme="1"/>
      <name val="Aptos Narrow"/>
      <family val="2"/>
      <scheme val="minor"/>
    </font>
    <font>
      <b/>
      <sz val="9"/>
      <color rgb="FF002060"/>
      <name val="Aptos Narrow"/>
      <family val="2"/>
      <scheme val="minor"/>
    </font>
    <font>
      <b/>
      <i/>
      <sz val="10"/>
      <color theme="9" tint="-0.499984740745262"/>
      <name val="Aptos Narrow"/>
      <family val="2"/>
      <scheme val="minor"/>
    </font>
    <font>
      <b/>
      <i/>
      <sz val="10"/>
      <color rgb="FF002060"/>
      <name val="Aptos Narrow"/>
      <family val="2"/>
      <scheme val="minor"/>
    </font>
    <font>
      <b/>
      <i/>
      <sz val="10"/>
      <color rgb="FFFF0000"/>
      <name val="Aptos Narrow"/>
      <family val="2"/>
      <scheme val="minor"/>
    </font>
    <font>
      <sz val="11"/>
      <color rgb="FF0070C0"/>
      <name val="Aptos Narrow"/>
      <family val="2"/>
      <scheme val="minor"/>
    </font>
    <font>
      <u/>
      <sz val="11"/>
      <color theme="8" tint="-0.499984740745262"/>
      <name val="Aptos Narrow"/>
      <family val="2"/>
      <scheme val="minor"/>
    </font>
    <font>
      <b/>
      <i/>
      <sz val="8"/>
      <color rgb="FF0070C0"/>
      <name val="Aptos Narrow"/>
      <family val="2"/>
      <scheme val="minor"/>
    </font>
    <font>
      <b/>
      <i/>
      <sz val="9"/>
      <color rgb="FF0070C0"/>
      <name val="Aptos Narrow"/>
      <family val="2"/>
      <scheme val="minor"/>
    </font>
    <font>
      <b/>
      <sz val="11"/>
      <color rgb="FF94170A"/>
      <name val="Aptos Narrow"/>
      <family val="2"/>
      <scheme val="minor"/>
    </font>
    <font>
      <b/>
      <sz val="12"/>
      <color rgb="FF002060"/>
      <name val="Aptos Narrow"/>
      <family val="2"/>
      <scheme val="minor"/>
    </font>
    <font>
      <b/>
      <sz val="20"/>
      <color rgb="FF002060"/>
      <name val="Blackadder ITC"/>
      <family val="5"/>
    </font>
    <font>
      <b/>
      <u/>
      <sz val="18"/>
      <color theme="9" tint="-0.499984740745262"/>
      <name val="Aptos Narrow"/>
      <family val="2"/>
      <scheme val="minor"/>
    </font>
    <font>
      <b/>
      <sz val="16"/>
      <color theme="5" tint="-0.499984740745262"/>
      <name val="Aptos Narrow"/>
      <family val="2"/>
      <scheme val="minor"/>
    </font>
    <font>
      <b/>
      <u/>
      <sz val="18"/>
      <color rgb="FF002060"/>
      <name val="Aptos Narrow"/>
      <family val="2"/>
      <scheme val="minor"/>
    </font>
    <font>
      <sz val="11"/>
      <color rgb="FF002060"/>
      <name val="Aptos Narrow"/>
      <family val="2"/>
      <scheme val="minor"/>
    </font>
    <font>
      <b/>
      <u/>
      <sz val="12"/>
      <color rgb="FF002060"/>
      <name val="Aptos Narrow"/>
      <family val="2"/>
      <scheme val="minor"/>
    </font>
    <font>
      <i/>
      <sz val="11"/>
      <color rgb="FF002060"/>
      <name val="Aptos Narrow"/>
      <family val="2"/>
      <scheme val="minor"/>
    </font>
    <font>
      <b/>
      <u/>
      <sz val="11"/>
      <color rgb="FF0070C0"/>
      <name val="Aptos Narrow"/>
      <family val="2"/>
      <scheme val="minor"/>
    </font>
    <font>
      <b/>
      <sz val="11"/>
      <color rgb="FFFF0000"/>
      <name val="Aptos Narrow"/>
      <family val="2"/>
      <scheme val="minor"/>
    </font>
    <font>
      <b/>
      <u/>
      <sz val="9"/>
      <color theme="9" tint="-0.499984740745262"/>
      <name val="Aptos Narrow"/>
      <family val="2"/>
      <scheme val="minor"/>
    </font>
    <font>
      <b/>
      <i/>
      <sz val="11"/>
      <color rgb="FFFF0000"/>
      <name val="Aptos Narrow"/>
      <family val="2"/>
      <scheme val="minor"/>
    </font>
    <font>
      <b/>
      <i/>
      <sz val="11"/>
      <color rgb="FF002060"/>
      <name val="Aptos Narrow"/>
      <family val="2"/>
      <scheme val="minor"/>
    </font>
    <font>
      <b/>
      <u/>
      <sz val="16"/>
      <color theme="8" tint="-0.249977111117893"/>
      <name val="Aptos Narrow"/>
      <family val="2"/>
      <scheme val="minor"/>
    </font>
    <font>
      <b/>
      <u/>
      <sz val="11"/>
      <color rgb="FF002060"/>
      <name val="Aptos Narrow"/>
      <family val="2"/>
      <scheme val="minor"/>
    </font>
    <font>
      <b/>
      <u/>
      <sz val="18"/>
      <color rgb="FF7030A0"/>
      <name val="Aptos Narrow"/>
      <family val="2"/>
      <scheme val="minor"/>
    </font>
    <font>
      <b/>
      <u/>
      <sz val="11"/>
      <color rgb="FFFF0000"/>
      <name val="Aptos Narrow"/>
      <family val="2"/>
      <scheme val="minor"/>
    </font>
    <font>
      <sz val="11"/>
      <color rgb="FF002060"/>
      <name val="Wingdings"/>
      <charset val="2"/>
    </font>
    <font>
      <sz val="11"/>
      <color rgb="FF002060"/>
      <name val="Aptos Narrow"/>
      <family val="2"/>
      <charset val="2"/>
      <scheme val="minor"/>
    </font>
    <font>
      <i/>
      <sz val="10"/>
      <color rgb="FFFF0000"/>
      <name val="Aptos Narrow"/>
      <family val="2"/>
      <scheme val="minor"/>
    </font>
    <font>
      <b/>
      <u/>
      <sz val="11"/>
      <color theme="8" tint="-0.499984740745262"/>
      <name val="Aptos Narrow"/>
      <family val="2"/>
      <scheme val="minor"/>
    </font>
    <font>
      <sz val="11"/>
      <color theme="8" tint="-0.249977111117893"/>
      <name val="Aptos Narrow"/>
      <family val="2"/>
      <scheme val="minor"/>
    </font>
    <font>
      <b/>
      <sz val="16"/>
      <color theme="8" tint="-0.499984740745262"/>
      <name val="Aptos Narrow"/>
      <family val="2"/>
      <scheme val="minor"/>
    </font>
    <font>
      <b/>
      <sz val="15"/>
      <color theme="8" tint="-0.499984740745262"/>
      <name val="Aptos Narrow"/>
      <family val="2"/>
      <scheme val="minor"/>
    </font>
    <font>
      <b/>
      <i/>
      <sz val="8"/>
      <color rgb="FFFF0000"/>
      <name val="Aptos Narrow"/>
      <family val="2"/>
      <scheme val="minor"/>
    </font>
    <font>
      <b/>
      <i/>
      <sz val="9"/>
      <color rgb="FF94170A"/>
      <name val="Aptos Narrow"/>
      <family val="2"/>
      <scheme val="minor"/>
    </font>
    <font>
      <b/>
      <i/>
      <sz val="9"/>
      <color theme="8" tint="-0.499984740745262"/>
      <name val="Aptos Narrow"/>
      <family val="2"/>
      <scheme val="minor"/>
    </font>
  </fonts>
  <fills count="18">
    <fill>
      <patternFill patternType="none"/>
    </fill>
    <fill>
      <patternFill patternType="gray125"/>
    </fill>
    <fill>
      <patternFill patternType="solid">
        <fgColor rgb="FFE7F7FD"/>
        <bgColor indexed="64"/>
      </patternFill>
    </fill>
    <fill>
      <patternFill patternType="solid">
        <fgColor rgb="FFD6FFFE"/>
        <bgColor indexed="64"/>
      </patternFill>
    </fill>
    <fill>
      <patternFill patternType="solid">
        <fgColor theme="9" tint="0.79998168889431442"/>
        <bgColor indexed="64"/>
      </patternFill>
    </fill>
    <fill>
      <patternFill patternType="solid">
        <fgColor rgb="FF99FFCC"/>
        <bgColor indexed="64"/>
      </patternFill>
    </fill>
    <fill>
      <patternFill patternType="solid">
        <fgColor rgb="FFEB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CFEFA"/>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ECDFF5"/>
        <bgColor indexed="64"/>
      </patternFill>
    </fill>
    <fill>
      <patternFill patternType="solid">
        <fgColor rgb="FFD3F5D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43" fontId="13" fillId="0" borderId="0" applyFont="0" applyFill="0" applyBorder="0" applyAlignment="0" applyProtection="0"/>
  </cellStyleXfs>
  <cellXfs count="163">
    <xf numFmtId="0" fontId="0" fillId="0" borderId="0" xfId="0"/>
    <xf numFmtId="0" fontId="0" fillId="0" borderId="0" xfId="0" applyBorder="1"/>
    <xf numFmtId="0" fontId="0" fillId="0" borderId="8" xfId="0" applyBorder="1"/>
    <xf numFmtId="0" fontId="0" fillId="0" borderId="0"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0" xfId="0" applyFill="1" applyBorder="1" applyAlignment="1">
      <alignment horizontal="center"/>
    </xf>
    <xf numFmtId="0" fontId="0" fillId="2" borderId="7" xfId="0" applyFill="1" applyBorder="1"/>
    <xf numFmtId="0" fontId="0" fillId="2" borderId="8" xfId="0" applyFill="1" applyBorder="1"/>
    <xf numFmtId="0" fontId="0" fillId="2" borderId="9" xfId="0" applyFill="1" applyBorder="1"/>
    <xf numFmtId="0" fontId="1" fillId="2" borderId="0" xfId="0" applyFont="1" applyFill="1" applyBorder="1" applyAlignment="1">
      <alignment horizontal="right"/>
    </xf>
    <xf numFmtId="0" fontId="1" fillId="2" borderId="0" xfId="0" applyFont="1" applyFill="1" applyBorder="1"/>
    <xf numFmtId="0" fontId="1" fillId="2" borderId="0" xfId="0" applyFont="1" applyFill="1" applyBorder="1" applyAlignment="1">
      <alignment horizontal="center"/>
    </xf>
    <xf numFmtId="0" fontId="6" fillId="2" borderId="0" xfId="0" applyFont="1" applyFill="1" applyBorder="1"/>
    <xf numFmtId="0" fontId="8" fillId="2" borderId="0" xfId="0" applyFont="1" applyFill="1" applyBorder="1"/>
    <xf numFmtId="0" fontId="1" fillId="2" borderId="0" xfId="0" applyFont="1" applyFill="1" applyBorder="1" applyAlignment="1">
      <alignment horizontal="left" indent="3"/>
    </xf>
    <xf numFmtId="0" fontId="8" fillId="2" borderId="0" xfId="0" applyFont="1" applyFill="1" applyBorder="1" applyAlignment="1">
      <alignment horizontal="right" indent="3"/>
    </xf>
    <xf numFmtId="0" fontId="1" fillId="5" borderId="1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0" fontId="10" fillId="4" borderId="14" xfId="0" applyFont="1" applyFill="1" applyBorder="1" applyAlignment="1" applyProtection="1">
      <alignment horizontal="right" vertical="center"/>
      <protection hidden="1"/>
    </xf>
    <xf numFmtId="0" fontId="0" fillId="4" borderId="16" xfId="0" applyFill="1" applyBorder="1" applyAlignment="1">
      <alignment vertical="center"/>
    </xf>
    <xf numFmtId="0" fontId="0" fillId="9" borderId="0" xfId="0" applyFill="1" applyBorder="1"/>
    <xf numFmtId="0" fontId="0" fillId="9" borderId="22" xfId="0" applyFill="1" applyBorder="1"/>
    <xf numFmtId="0" fontId="0" fillId="9" borderId="23" xfId="0" applyFill="1" applyBorder="1"/>
    <xf numFmtId="0" fontId="0" fillId="9" borderId="24" xfId="0" applyFill="1" applyBorder="1"/>
    <xf numFmtId="0" fontId="0" fillId="9" borderId="25" xfId="0" applyFill="1" applyBorder="1"/>
    <xf numFmtId="0" fontId="0" fillId="9" borderId="26" xfId="0" applyFill="1" applyBorder="1"/>
    <xf numFmtId="0" fontId="0" fillId="9" borderId="27" xfId="0" applyFill="1" applyBorder="1"/>
    <xf numFmtId="0" fontId="0" fillId="9" borderId="26" xfId="0" applyFill="1" applyBorder="1" applyProtection="1">
      <protection hidden="1"/>
    </xf>
    <xf numFmtId="0" fontId="0" fillId="9" borderId="28" xfId="0" applyFill="1" applyBorder="1" applyProtection="1">
      <protection hidden="1"/>
    </xf>
    <xf numFmtId="0" fontId="21" fillId="9" borderId="28" xfId="0" applyFont="1" applyFill="1" applyBorder="1" applyAlignment="1" applyProtection="1">
      <alignment vertical="center"/>
      <protection hidden="1"/>
    </xf>
    <xf numFmtId="0" fontId="0" fillId="9" borderId="29" xfId="0" applyFill="1" applyBorder="1" applyProtection="1">
      <protection hidden="1"/>
    </xf>
    <xf numFmtId="0" fontId="1" fillId="9" borderId="0" xfId="0" applyFont="1" applyFill="1" applyBorder="1" applyAlignment="1">
      <alignment horizontal="right"/>
    </xf>
    <xf numFmtId="164" fontId="2" fillId="9" borderId="0" xfId="2" applyNumberFormat="1" applyFont="1" applyFill="1" applyBorder="1" applyAlignment="1" applyProtection="1">
      <alignment horizontal="right"/>
      <protection hidden="1"/>
    </xf>
    <xf numFmtId="164" fontId="12" fillId="9" borderId="0" xfId="2" applyNumberFormat="1" applyFont="1" applyFill="1" applyBorder="1" applyAlignment="1" applyProtection="1">
      <alignment horizontal="left"/>
      <protection locked="0"/>
    </xf>
    <xf numFmtId="0" fontId="0" fillId="9" borderId="0" xfId="0" applyFill="1" applyBorder="1" applyAlignment="1">
      <alignment horizontal="right"/>
    </xf>
    <xf numFmtId="0" fontId="18" fillId="9" borderId="0" xfId="0" applyFont="1" applyFill="1" applyBorder="1" applyAlignment="1" applyProtection="1">
      <alignment horizontal="left" indent="2"/>
      <protection hidden="1"/>
    </xf>
    <xf numFmtId="0" fontId="0" fillId="9" borderId="0" xfId="0" applyFill="1" applyBorder="1" applyAlignment="1">
      <alignment horizontal="left"/>
    </xf>
    <xf numFmtId="0" fontId="14" fillId="9" borderId="0" xfId="0" applyFont="1" applyFill="1" applyBorder="1" applyAlignment="1" applyProtection="1">
      <alignment horizontal="left" indent="5"/>
      <protection hidden="1"/>
    </xf>
    <xf numFmtId="0" fontId="16" fillId="9" borderId="0" xfId="0" applyFont="1" applyFill="1" applyBorder="1" applyAlignment="1" applyProtection="1">
      <alignment horizontal="left" indent="10"/>
      <protection hidden="1"/>
    </xf>
    <xf numFmtId="0" fontId="0" fillId="9" borderId="0" xfId="0" applyFill="1" applyBorder="1" applyProtection="1">
      <protection hidden="1"/>
    </xf>
    <xf numFmtId="0" fontId="15" fillId="9" borderId="3" xfId="0" applyFont="1" applyFill="1" applyBorder="1" applyAlignment="1">
      <alignment vertical="top"/>
    </xf>
    <xf numFmtId="0" fontId="20" fillId="9" borderId="3" xfId="0" applyFont="1" applyFill="1" applyBorder="1" applyAlignment="1">
      <alignment vertical="top"/>
    </xf>
    <xf numFmtId="0" fontId="19" fillId="9" borderId="0" xfId="0" applyFont="1" applyFill="1" applyBorder="1"/>
    <xf numFmtId="0" fontId="22" fillId="9" borderId="0" xfId="0" applyFont="1" applyFill="1" applyBorder="1" applyProtection="1">
      <protection hidden="1"/>
    </xf>
    <xf numFmtId="0" fontId="27" fillId="9" borderId="0" xfId="0" applyFont="1" applyFill="1" applyBorder="1"/>
    <xf numFmtId="0" fontId="29" fillId="9" borderId="0" xfId="0" applyFont="1" applyFill="1" applyBorder="1" applyAlignment="1">
      <alignment horizontal="right"/>
    </xf>
    <xf numFmtId="0" fontId="30" fillId="9" borderId="0" xfId="0" applyFont="1" applyFill="1" applyBorder="1" applyAlignment="1">
      <alignment horizontal="left"/>
    </xf>
    <xf numFmtId="0" fontId="12" fillId="9" borderId="0" xfId="0" applyFont="1" applyFill="1" applyBorder="1" applyAlignment="1" applyProtection="1">
      <alignment horizontal="right"/>
      <protection hidden="1"/>
    </xf>
    <xf numFmtId="0" fontId="17" fillId="9" borderId="0" xfId="0" applyFont="1" applyFill="1" applyBorder="1" applyAlignment="1" applyProtection="1">
      <alignment horizontal="left" indent="5"/>
      <protection hidden="1"/>
    </xf>
    <xf numFmtId="0" fontId="26" fillId="9" borderId="0" xfId="0" applyFont="1" applyFill="1" applyBorder="1" applyAlignment="1">
      <alignment horizontal="left" indent="2"/>
    </xf>
    <xf numFmtId="0" fontId="31" fillId="9" borderId="0" xfId="0" applyFont="1" applyFill="1" applyBorder="1"/>
    <xf numFmtId="0" fontId="0" fillId="11" borderId="25" xfId="0" applyFill="1" applyBorder="1"/>
    <xf numFmtId="0" fontId="0" fillId="11" borderId="0" xfId="0" applyFill="1" applyBorder="1" applyProtection="1">
      <protection hidden="1"/>
    </xf>
    <xf numFmtId="0" fontId="0" fillId="11" borderId="26" xfId="0" applyFill="1" applyBorder="1"/>
    <xf numFmtId="0" fontId="34" fillId="9" borderId="0" xfId="0" applyFont="1" applyFill="1" applyBorder="1" applyAlignment="1">
      <alignment horizontal="center"/>
    </xf>
    <xf numFmtId="0" fontId="35" fillId="9" borderId="0" xfId="0" applyFont="1" applyFill="1" applyBorder="1" applyAlignment="1">
      <alignment horizontal="right"/>
    </xf>
    <xf numFmtId="0" fontId="35" fillId="12" borderId="1"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0" fillId="9" borderId="0" xfId="0" applyFill="1"/>
    <xf numFmtId="0" fontId="3" fillId="9" borderId="0" xfId="0" applyFont="1" applyFill="1"/>
    <xf numFmtId="0" fontId="3" fillId="9" borderId="0" xfId="0" applyFont="1" applyFill="1" applyAlignment="1">
      <alignment wrapText="1"/>
    </xf>
    <xf numFmtId="0" fontId="0" fillId="9" borderId="0" xfId="0" applyFill="1" applyAlignment="1">
      <alignment horizontal="left" wrapText="1"/>
    </xf>
    <xf numFmtId="0" fontId="0" fillId="9" borderId="0" xfId="0" applyFill="1" applyAlignment="1">
      <alignment horizontal="left"/>
    </xf>
    <xf numFmtId="0" fontId="0" fillId="9" borderId="25" xfId="0" applyFill="1" applyBorder="1" applyAlignment="1">
      <alignment vertical="top"/>
    </xf>
    <xf numFmtId="0" fontId="0" fillId="9" borderId="0" xfId="0" applyFill="1" applyAlignment="1">
      <alignment vertical="top"/>
    </xf>
    <xf numFmtId="0" fontId="0" fillId="9" borderId="26" xfId="0" applyFill="1" applyBorder="1" applyAlignment="1">
      <alignment vertical="top"/>
    </xf>
    <xf numFmtId="0" fontId="1" fillId="9" borderId="0" xfId="0" applyFont="1" applyFill="1"/>
    <xf numFmtId="0" fontId="1" fillId="9" borderId="0" xfId="0" applyFont="1" applyFill="1" applyAlignment="1">
      <alignment horizontal="left" wrapText="1"/>
    </xf>
    <xf numFmtId="0" fontId="37" fillId="9" borderId="25" xfId="0" applyFont="1" applyFill="1" applyBorder="1"/>
    <xf numFmtId="0" fontId="38" fillId="9" borderId="0" xfId="0" applyFont="1" applyFill="1"/>
    <xf numFmtId="0" fontId="37" fillId="9" borderId="26" xfId="0" applyFont="1" applyFill="1" applyBorder="1"/>
    <xf numFmtId="0" fontId="37" fillId="9" borderId="0" xfId="0" applyFont="1" applyFill="1"/>
    <xf numFmtId="0" fontId="39" fillId="9" borderId="0" xfId="0" applyFont="1" applyFill="1" applyAlignment="1">
      <alignment horizontal="left" wrapText="1"/>
    </xf>
    <xf numFmtId="0" fontId="40" fillId="9" borderId="0" xfId="1" applyFont="1" applyFill="1" applyBorder="1" applyAlignment="1"/>
    <xf numFmtId="0" fontId="37" fillId="9" borderId="27" xfId="0" applyFont="1" applyFill="1" applyBorder="1"/>
    <xf numFmtId="0" fontId="37" fillId="9" borderId="28" xfId="0" applyFont="1" applyFill="1" applyBorder="1"/>
    <xf numFmtId="0" fontId="37" fillId="9" borderId="29" xfId="0" applyFont="1" applyFill="1" applyBorder="1"/>
    <xf numFmtId="0" fontId="41" fillId="9" borderId="0" xfId="0" applyFont="1" applyFill="1"/>
    <xf numFmtId="0" fontId="42" fillId="9" borderId="0" xfId="0" applyFont="1" applyFill="1" applyBorder="1" applyAlignment="1">
      <alignment horizontal="center"/>
    </xf>
    <xf numFmtId="0" fontId="44" fillId="9" borderId="0" xfId="0" applyFont="1" applyFill="1" applyBorder="1"/>
    <xf numFmtId="0" fontId="2"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9" fillId="4" borderId="13" xfId="0" applyFont="1" applyFill="1" applyBorder="1" applyAlignment="1" applyProtection="1">
      <alignment vertical="center"/>
      <protection hidden="1"/>
    </xf>
    <xf numFmtId="0" fontId="9" fillId="4" borderId="14"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0" fillId="4" borderId="14" xfId="0" applyFill="1" applyBorder="1" applyAlignment="1" applyProtection="1">
      <alignment vertical="center"/>
      <protection hidden="1"/>
    </xf>
    <xf numFmtId="0" fontId="0" fillId="9" borderId="0" xfId="0" applyFill="1" applyBorder="1" applyAlignment="1" applyProtection="1">
      <alignment horizontal="left"/>
      <protection hidden="1"/>
    </xf>
    <xf numFmtId="0" fontId="29" fillId="9" borderId="0" xfId="0" applyFont="1" applyFill="1" applyBorder="1" applyAlignment="1" applyProtection="1">
      <alignment horizontal="right"/>
      <protection hidden="1"/>
    </xf>
    <xf numFmtId="0" fontId="30" fillId="9" borderId="0" xfId="0" applyFont="1" applyFill="1" applyBorder="1" applyAlignment="1" applyProtection="1">
      <alignment horizontal="left"/>
      <protection hidden="1"/>
    </xf>
    <xf numFmtId="0" fontId="17" fillId="9" borderId="0" xfId="0" applyFont="1" applyFill="1" applyBorder="1" applyAlignment="1" applyProtection="1">
      <alignment horizontal="center"/>
      <protection hidden="1"/>
    </xf>
    <xf numFmtId="4" fontId="9" fillId="9" borderId="0" xfId="0" applyNumberFormat="1" applyFont="1" applyFill="1" applyBorder="1" applyAlignment="1" applyProtection="1">
      <alignment horizontal="center" vertical="center"/>
      <protection hidden="1"/>
    </xf>
    <xf numFmtId="0" fontId="0" fillId="4" borderId="16" xfId="0" applyFill="1" applyBorder="1" applyAlignment="1" applyProtection="1">
      <alignment vertical="center"/>
    </xf>
    <xf numFmtId="0" fontId="1" fillId="9" borderId="0" xfId="0" applyFont="1" applyFill="1" applyBorder="1" applyAlignment="1" applyProtection="1">
      <alignment horizontal="center"/>
      <protection locked="0"/>
    </xf>
    <xf numFmtId="0" fontId="18" fillId="9" borderId="0" xfId="0" applyFont="1" applyFill="1" applyBorder="1" applyProtection="1">
      <protection hidden="1"/>
    </xf>
    <xf numFmtId="0" fontId="44" fillId="9" borderId="0" xfId="0" applyFont="1" applyFill="1" applyBorder="1" applyProtection="1">
      <protection hidden="1"/>
    </xf>
    <xf numFmtId="0" fontId="12" fillId="0" borderId="0" xfId="0" applyFont="1" applyAlignment="1">
      <alignment vertical="top"/>
    </xf>
    <xf numFmtId="0" fontId="37" fillId="0" borderId="0" xfId="0" applyFont="1" applyAlignment="1">
      <alignment vertical="top"/>
    </xf>
    <xf numFmtId="0" fontId="0" fillId="8" borderId="0" xfId="0" applyFill="1"/>
    <xf numFmtId="0" fontId="12" fillId="8" borderId="0" xfId="0" applyFont="1" applyFill="1" applyAlignment="1">
      <alignment vertical="top"/>
    </xf>
    <xf numFmtId="0" fontId="37" fillId="8" borderId="0" xfId="0" applyFont="1" applyFill="1" applyAlignment="1">
      <alignment vertical="top"/>
    </xf>
    <xf numFmtId="0" fontId="12" fillId="17" borderId="0" xfId="0" applyFont="1" applyFill="1" applyAlignment="1">
      <alignment vertical="top"/>
    </xf>
    <xf numFmtId="0" fontId="37" fillId="17" borderId="0" xfId="0" applyFont="1" applyFill="1" applyAlignment="1">
      <alignment vertical="top" wrapText="1"/>
    </xf>
    <xf numFmtId="0" fontId="37" fillId="17" borderId="0" xfId="0" applyFont="1" applyFill="1" applyAlignment="1">
      <alignment vertical="top"/>
    </xf>
    <xf numFmtId="0" fontId="50" fillId="17" borderId="0" xfId="0" applyFont="1" applyFill="1" applyAlignment="1">
      <alignment vertical="top" wrapText="1"/>
    </xf>
    <xf numFmtId="0" fontId="26" fillId="9" borderId="0" xfId="0" applyFont="1" applyFill="1" applyBorder="1" applyAlignment="1" applyProtection="1">
      <alignment horizontal="center"/>
      <protection hidden="1"/>
    </xf>
    <xf numFmtId="0" fontId="51" fillId="9" borderId="0" xfId="0" applyFont="1" applyFill="1" applyBorder="1" applyAlignment="1" applyProtection="1">
      <alignment horizontal="right"/>
      <protection hidden="1"/>
    </xf>
    <xf numFmtId="164" fontId="12" fillId="9" borderId="0" xfId="2" applyNumberFormat="1" applyFont="1" applyFill="1" applyBorder="1" applyAlignment="1" applyProtection="1">
      <alignment horizontal="left"/>
      <protection hidden="1"/>
    </xf>
    <xf numFmtId="0" fontId="31" fillId="9" borderId="0" xfId="0" applyFont="1" applyFill="1" applyBorder="1" applyAlignment="1">
      <alignment vertical="center"/>
    </xf>
    <xf numFmtId="164" fontId="2" fillId="9" borderId="0" xfId="2" applyNumberFormat="1" applyFont="1" applyFill="1" applyBorder="1" applyAlignment="1" applyProtection="1">
      <alignment horizontal="center" vertical="center"/>
      <protection locked="0"/>
    </xf>
    <xf numFmtId="0" fontId="30" fillId="9" borderId="0" xfId="0" applyFont="1" applyFill="1" applyBorder="1" applyAlignment="1" applyProtection="1">
      <alignment horizontal="left" vertical="center"/>
      <protection hidden="1"/>
    </xf>
    <xf numFmtId="0" fontId="53" fillId="9" borderId="0" xfId="0" applyFont="1" applyFill="1" applyBorder="1"/>
    <xf numFmtId="0" fontId="17" fillId="9" borderId="0" xfId="0" applyFont="1" applyFill="1" applyBorder="1" applyAlignment="1" applyProtection="1">
      <alignment horizontal="right"/>
      <protection hidden="1"/>
    </xf>
    <xf numFmtId="0" fontId="43" fillId="9" borderId="0" xfId="0" applyFont="1" applyFill="1" applyBorder="1" applyProtection="1">
      <protection hidden="1"/>
    </xf>
    <xf numFmtId="164" fontId="2" fillId="9" borderId="0" xfId="2" applyNumberFormat="1" applyFont="1" applyFill="1" applyBorder="1" applyAlignment="1" applyProtection="1">
      <alignment horizontal="right"/>
      <protection locked="0"/>
    </xf>
    <xf numFmtId="0" fontId="16" fillId="9" borderId="0" xfId="0" applyFont="1" applyFill="1" applyBorder="1" applyAlignment="1" applyProtection="1">
      <alignment horizontal="left" vertical="center" indent="10"/>
      <protection hidden="1"/>
    </xf>
    <xf numFmtId="0" fontId="56" fillId="9" borderId="0" xfId="0" applyFont="1" applyFill="1" applyBorder="1" applyProtection="1">
      <protection hidden="1"/>
    </xf>
    <xf numFmtId="0" fontId="0" fillId="9" borderId="0" xfId="0" applyFill="1" applyBorder="1" applyAlignment="1"/>
    <xf numFmtId="0" fontId="57" fillId="9" borderId="0" xfId="0" applyFont="1" applyFill="1" applyBorder="1" applyAlignment="1">
      <alignment horizontal="left" vertical="top" indent="10"/>
    </xf>
    <xf numFmtId="0" fontId="58" fillId="9" borderId="0" xfId="0" applyFont="1" applyFill="1" applyBorder="1" applyAlignment="1">
      <alignment horizontal="left" indent="3"/>
    </xf>
    <xf numFmtId="0" fontId="57" fillId="9" borderId="0" xfId="0" applyFont="1" applyFill="1" applyBorder="1" applyAlignment="1">
      <alignment horizontal="left" indent="3"/>
    </xf>
    <xf numFmtId="0" fontId="58" fillId="9" borderId="0" xfId="0" applyFont="1" applyFill="1" applyBorder="1" applyAlignment="1">
      <alignment horizontal="left" vertical="top" indent="10"/>
    </xf>
    <xf numFmtId="3" fontId="0" fillId="9" borderId="0" xfId="0" applyNumberFormat="1" applyFill="1" applyBorder="1" applyAlignment="1" applyProtection="1">
      <alignment horizontal="center" vertical="center"/>
      <protection locked="0"/>
    </xf>
    <xf numFmtId="0" fontId="45" fillId="9" borderId="0" xfId="0" applyFont="1" applyFill="1" applyAlignment="1">
      <alignment horizontal="center"/>
    </xf>
    <xf numFmtId="0" fontId="45" fillId="9" borderId="26" xfId="0" applyFont="1" applyFill="1" applyBorder="1" applyAlignment="1">
      <alignment horizontal="center"/>
    </xf>
    <xf numFmtId="0" fontId="54" fillId="8" borderId="0" xfId="0" applyFont="1" applyFill="1" applyAlignment="1">
      <alignment horizontal="center"/>
    </xf>
    <xf numFmtId="0" fontId="55" fillId="8" borderId="0" xfId="0" applyFont="1" applyFill="1" applyAlignment="1">
      <alignment horizontal="center"/>
    </xf>
    <xf numFmtId="0" fontId="11" fillId="9" borderId="0" xfId="0" applyFont="1" applyFill="1" applyBorder="1" applyAlignment="1" applyProtection="1">
      <alignment horizontal="left" indent="3"/>
      <protection locked="0"/>
    </xf>
    <xf numFmtId="0" fontId="36" fillId="9" borderId="0" xfId="0" applyFont="1" applyFill="1" applyBorder="1" applyAlignment="1">
      <alignment horizontal="center" vertical="center"/>
    </xf>
    <xf numFmtId="0" fontId="7" fillId="3" borderId="10" xfId="0" applyFont="1" applyFill="1" applyBorder="1" applyAlignment="1" applyProtection="1">
      <alignment horizontal="left" indent="5"/>
      <protection locked="0"/>
    </xf>
    <xf numFmtId="0" fontId="7" fillId="3" borderId="11" xfId="0" applyFont="1" applyFill="1" applyBorder="1" applyAlignment="1" applyProtection="1">
      <alignment horizontal="left" indent="5"/>
      <protection locked="0"/>
    </xf>
    <xf numFmtId="0" fontId="7" fillId="3" borderId="12" xfId="0" applyFont="1" applyFill="1" applyBorder="1" applyAlignment="1" applyProtection="1">
      <alignment horizontal="left" indent="5"/>
      <protection locked="0"/>
    </xf>
    <xf numFmtId="0" fontId="25" fillId="6" borderId="17" xfId="0" applyFont="1" applyFill="1" applyBorder="1" applyAlignment="1" applyProtection="1">
      <alignment horizontal="left" vertical="center" wrapText="1" indent="3"/>
      <protection hidden="1"/>
    </xf>
    <xf numFmtId="0" fontId="25" fillId="6" borderId="8" xfId="0" applyFont="1" applyFill="1" applyBorder="1" applyAlignment="1" applyProtection="1">
      <alignment horizontal="left" vertical="center" wrapText="1" indent="3"/>
      <protection hidden="1"/>
    </xf>
    <xf numFmtId="0" fontId="25" fillId="6" borderId="18" xfId="0" applyFont="1" applyFill="1" applyBorder="1" applyAlignment="1" applyProtection="1">
      <alignment horizontal="left" vertical="center" wrapText="1" indent="3"/>
      <protection hidden="1"/>
    </xf>
    <xf numFmtId="0" fontId="24" fillId="7" borderId="19" xfId="0" applyFont="1" applyFill="1" applyBorder="1" applyAlignment="1" applyProtection="1">
      <alignment horizontal="center" vertical="center" wrapText="1"/>
      <protection hidden="1"/>
    </xf>
    <xf numFmtId="0" fontId="24" fillId="7" borderId="20" xfId="0" applyFont="1" applyFill="1" applyBorder="1" applyAlignment="1" applyProtection="1">
      <alignment horizontal="center" vertical="center" wrapText="1"/>
      <protection hidden="1"/>
    </xf>
    <xf numFmtId="0" fontId="24" fillId="7" borderId="21" xfId="0" applyFont="1" applyFill="1" applyBorder="1" applyAlignment="1" applyProtection="1">
      <alignment horizontal="center" vertical="center" wrapText="1"/>
      <protection hidden="1"/>
    </xf>
    <xf numFmtId="0" fontId="34" fillId="8" borderId="0" xfId="0" applyFont="1" applyFill="1" applyBorder="1" applyAlignment="1">
      <alignment horizontal="center" vertical="center"/>
    </xf>
    <xf numFmtId="0" fontId="28" fillId="3" borderId="10" xfId="1" applyFont="1" applyFill="1" applyBorder="1" applyAlignment="1" applyProtection="1">
      <alignment horizontal="center"/>
      <protection locked="0"/>
    </xf>
    <xf numFmtId="0" fontId="28" fillId="3" borderId="11" xfId="1" applyFont="1" applyFill="1" applyBorder="1" applyAlignment="1" applyProtection="1">
      <alignment horizontal="center"/>
      <protection locked="0"/>
    </xf>
    <xf numFmtId="0" fontId="28" fillId="3" borderId="12" xfId="1" applyFont="1" applyFill="1" applyBorder="1" applyAlignment="1" applyProtection="1">
      <alignment horizontal="center"/>
      <protection locked="0"/>
    </xf>
    <xf numFmtId="0" fontId="2" fillId="9" borderId="0" xfId="0" applyFont="1" applyFill="1" applyBorder="1" applyAlignment="1" applyProtection="1">
      <alignment horizontal="left" vertical="top"/>
      <protection locked="0"/>
    </xf>
    <xf numFmtId="0" fontId="23" fillId="8" borderId="10" xfId="0" applyFont="1" applyFill="1" applyBorder="1" applyAlignment="1" applyProtection="1">
      <alignment horizontal="center" vertical="center"/>
      <protection hidden="1"/>
    </xf>
    <xf numFmtId="0" fontId="23" fillId="8" borderId="11" xfId="0" applyFont="1" applyFill="1" applyBorder="1" applyAlignment="1" applyProtection="1">
      <alignment horizontal="center" vertical="center"/>
      <protection hidden="1"/>
    </xf>
    <xf numFmtId="0" fontId="23" fillId="8" borderId="12" xfId="0" applyFont="1" applyFill="1" applyBorder="1" applyAlignment="1" applyProtection="1">
      <alignment horizontal="center" vertical="center"/>
      <protection hidden="1"/>
    </xf>
    <xf numFmtId="0" fontId="32" fillId="10" borderId="8" xfId="0" applyFont="1" applyFill="1" applyBorder="1" applyAlignment="1" applyProtection="1">
      <alignment horizontal="center"/>
      <protection locked="0"/>
    </xf>
    <xf numFmtId="14" fontId="32" fillId="10" borderId="8" xfId="0" applyNumberFormat="1" applyFont="1" applyFill="1" applyBorder="1" applyAlignment="1" applyProtection="1">
      <alignment horizontal="center" vertical="center"/>
      <protection locked="0"/>
    </xf>
    <xf numFmtId="0" fontId="33" fillId="10" borderId="0" xfId="0" applyFont="1" applyFill="1" applyBorder="1" applyAlignment="1" applyProtection="1">
      <alignment horizontal="center" vertical="center"/>
      <protection locked="0"/>
    </xf>
    <xf numFmtId="0" fontId="33" fillId="10" borderId="8" xfId="0" applyFont="1" applyFill="1" applyBorder="1" applyAlignment="1" applyProtection="1">
      <alignment horizontal="center" vertical="center"/>
      <protection locked="0"/>
    </xf>
    <xf numFmtId="0" fontId="43" fillId="9" borderId="0" xfId="0" applyFont="1" applyFill="1" applyBorder="1" applyAlignment="1" applyProtection="1">
      <alignment horizontal="center"/>
      <protection hidden="1"/>
    </xf>
    <xf numFmtId="0" fontId="9"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left" vertical="top" wrapText="1"/>
      <protection locked="0"/>
    </xf>
    <xf numFmtId="0" fontId="34" fillId="13" borderId="0" xfId="0" applyFont="1" applyFill="1" applyBorder="1" applyAlignment="1">
      <alignment horizontal="center" vertical="center"/>
    </xf>
    <xf numFmtId="0" fontId="47" fillId="15" borderId="0" xfId="0" applyFont="1" applyFill="1" applyBorder="1" applyAlignment="1">
      <alignment horizontal="center" vertical="center"/>
    </xf>
    <xf numFmtId="0" fontId="36" fillId="14" borderId="0" xfId="0" applyFont="1" applyFill="1" applyBorder="1" applyAlignment="1">
      <alignment horizontal="center" vertical="center"/>
    </xf>
    <xf numFmtId="0" fontId="0" fillId="9" borderId="0" xfId="0" applyFill="1" applyBorder="1" applyAlignment="1" applyProtection="1">
      <alignment horizontal="left" vertical="center"/>
      <protection locked="0"/>
    </xf>
    <xf numFmtId="0" fontId="47" fillId="16" borderId="0" xfId="0" applyFont="1" applyFill="1" applyBorder="1" applyAlignment="1">
      <alignment horizontal="center" vertical="center"/>
    </xf>
  </cellXfs>
  <cellStyles count="3">
    <cellStyle name="Comma" xfId="2" builtinId="3"/>
    <cellStyle name="Hyperlink" xfId="1" builtinId="8"/>
    <cellStyle name="Normal" xfId="0" builtinId="0"/>
  </cellStyles>
  <dxfs count="92">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patternType="solid">
          <bgColor rgb="FFFFC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patternType="solid">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patternType="solid">
          <bgColor theme="4"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3" tint="0.89996032593768116"/>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patternType="solid">
          <bgColor theme="8" tint="0.59996337778862885"/>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patternType="solid">
          <bgColor theme="8" tint="0.79998168889431442"/>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patternType="solid">
          <bgColor theme="6"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4170A"/>
      <color rgb="FFFFCCCC"/>
      <color rgb="FFFF7C80"/>
      <color rgb="FFECDFF5"/>
      <color rgb="FFD3F5D8"/>
      <color rgb="FFDDF7E1"/>
      <color rgb="FFFFCCFF"/>
      <color rgb="FFF0FCC4"/>
      <color rgb="FFECFE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220979</xdr:rowOff>
    </xdr:from>
    <xdr:to>
      <xdr:col>9</xdr:col>
      <xdr:colOff>4032250</xdr:colOff>
      <xdr:row>3</xdr:row>
      <xdr:rowOff>679450</xdr:rowOff>
    </xdr:to>
    <xdr:sp macro="" textlink="">
      <xdr:nvSpPr>
        <xdr:cNvPr id="2" name="TextBox 1" descr="Note in order to qualify to fill out in full and sent to Productmanagementcoordination@mbll.ca with all required documentation.">
          <a:extLst>
            <a:ext uri="{FF2B5EF4-FFF2-40B4-BE49-F238E27FC236}">
              <a16:creationId xmlns:a16="http://schemas.microsoft.com/office/drawing/2014/main" id="{FFFD59B6-F4C6-44D6-9CDD-FA3692459FB3}"/>
            </a:ext>
          </a:extLst>
        </xdr:cNvPr>
        <xdr:cNvSpPr txBox="1"/>
      </xdr:nvSpPr>
      <xdr:spPr>
        <a:xfrm>
          <a:off x="273050" y="671829"/>
          <a:ext cx="9347200" cy="693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CA" sz="1100" b="1"/>
            <a:t>To qualify for the new markup and surcharge rates the annual declaration of production must be filled out in full and sent to ProductManagementCoordination@mbll.ca with all required supporting documentation in </a:t>
          </a:r>
          <a:r>
            <a:rPr lang="en-CA" sz="1100" b="1">
              <a:solidFill>
                <a:srgbClr val="0070C0"/>
              </a:solidFill>
            </a:rPr>
            <a:t>English or French</a:t>
          </a:r>
          <a:r>
            <a:rPr lang="en-CA" sz="1100" b="1"/>
            <a:t>.</a:t>
          </a:r>
        </a:p>
        <a:p>
          <a:pPr algn="ctr"/>
          <a:r>
            <a:rPr lang="en-CA" sz="1100" b="0"/>
            <a:t>For accessibility purposes, alternate formats</a:t>
          </a:r>
          <a:r>
            <a:rPr lang="en-CA" sz="1100" b="0" baseline="0"/>
            <a:t> of this form are available upon request by emailing </a:t>
          </a:r>
          <a:r>
            <a:rPr lang="en-CA" sz="1100" b="1" u="sng" baseline="0">
              <a:solidFill>
                <a:srgbClr val="005A9E"/>
              </a:solidFill>
            </a:rPr>
            <a:t>ProductManagementCoordination@mbll.ca</a:t>
          </a:r>
          <a:endParaRPr lang="en-CA" sz="1100" b="1" u="sng">
            <a:solidFill>
              <a:srgbClr val="005A9E"/>
            </a:solidFill>
          </a:endParaRPr>
        </a:p>
        <a:p>
          <a:pPr algn="ctr"/>
          <a:endParaRPr lang="en-CA" sz="1100" b="1"/>
        </a:p>
      </xdr:txBody>
    </xdr:sp>
    <xdr:clientData/>
  </xdr:twoCellAnchor>
  <xdr:twoCellAnchor>
    <xdr:from>
      <xdr:col>2</xdr:col>
      <xdr:colOff>25400</xdr:colOff>
      <xdr:row>4</xdr:row>
      <xdr:rowOff>19050</xdr:rowOff>
    </xdr:from>
    <xdr:to>
      <xdr:col>9</xdr:col>
      <xdr:colOff>3092450</xdr:colOff>
      <xdr:row>4</xdr:row>
      <xdr:rowOff>698500</xdr:rowOff>
    </xdr:to>
    <xdr:sp macro="" textlink="">
      <xdr:nvSpPr>
        <xdr:cNvPr id="3" name="Rectangle 2">
          <a:extLst>
            <a:ext uri="{FF2B5EF4-FFF2-40B4-BE49-F238E27FC236}">
              <a16:creationId xmlns:a16="http://schemas.microsoft.com/office/drawing/2014/main" id="{C7CA4FA2-4305-2922-E974-C22804BAF85B}"/>
            </a:ext>
          </a:extLst>
        </xdr:cNvPr>
        <xdr:cNvSpPr/>
      </xdr:nvSpPr>
      <xdr:spPr>
        <a:xfrm>
          <a:off x="609600" y="1485900"/>
          <a:ext cx="8070850" cy="679450"/>
        </a:xfrm>
        <a:prstGeom prst="rect">
          <a:avLst/>
        </a:prstGeom>
        <a:solidFill>
          <a:srgbClr val="F0FCC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171450" indent="-171450" algn="l">
            <a:buFont typeface="Wingdings" panose="05000000000000000000" pitchFamily="2" charset="2"/>
            <a:buChar char="q"/>
          </a:pPr>
          <a:r>
            <a:rPr lang="en-CA" sz="1100" b="1" i="1" kern="1200">
              <a:solidFill>
                <a:schemeClr val="accent5">
                  <a:lumMod val="75000"/>
                </a:schemeClr>
              </a:solidFill>
            </a:rPr>
            <a:t>Ensure the form is</a:t>
          </a:r>
          <a:r>
            <a:rPr lang="en-CA" sz="1100" b="1" i="1" kern="1200" baseline="0">
              <a:solidFill>
                <a:schemeClr val="accent5">
                  <a:lumMod val="75000"/>
                </a:schemeClr>
              </a:solidFill>
            </a:rPr>
            <a:t> filled out properly using the correct year of production.</a:t>
          </a:r>
          <a:endParaRPr lang="en-CA" sz="1100" b="1" i="1" kern="1200">
            <a:solidFill>
              <a:schemeClr val="accent5">
                <a:lumMod val="75000"/>
              </a:schemeClr>
            </a:solidFill>
          </a:endParaRPr>
        </a:p>
        <a:p>
          <a:pPr marL="171450" indent="-171450" algn="l">
            <a:buFont typeface="Wingdings" panose="05000000000000000000" pitchFamily="2" charset="2"/>
            <a:buChar char="q"/>
          </a:pPr>
          <a:r>
            <a:rPr lang="en-CA" sz="1100" b="1" i="1" kern="1200">
              <a:solidFill>
                <a:schemeClr val="accent5">
                  <a:lumMod val="75000"/>
                </a:schemeClr>
              </a:solidFill>
            </a:rPr>
            <a:t>Ensure you are filling</a:t>
          </a:r>
          <a:r>
            <a:rPr lang="en-CA" sz="1100" b="1" i="1" kern="1200" baseline="0">
              <a:solidFill>
                <a:schemeClr val="accent5">
                  <a:lumMod val="75000"/>
                </a:schemeClr>
              </a:solidFill>
            </a:rPr>
            <a:t> out the correct tab for the Category you are submitting.</a:t>
          </a:r>
        </a:p>
        <a:p>
          <a:pPr marL="171450" indent="-171450" algn="l">
            <a:buFont typeface="Wingdings" panose="05000000000000000000" pitchFamily="2" charset="2"/>
            <a:buChar char="q"/>
          </a:pPr>
          <a:r>
            <a:rPr lang="en-CA" sz="1100" b="1" i="1" kern="1200" baseline="0">
              <a:solidFill>
                <a:schemeClr val="accent5">
                  <a:lumMod val="75000"/>
                </a:schemeClr>
              </a:solidFill>
            </a:rPr>
            <a:t>Ensure you are attaching all the necessary 3rd party verification or excise reporting when submitting or it will not be accepted.</a:t>
          </a:r>
          <a:endParaRPr lang="en-CA" sz="1100" b="1" i="1" kern="12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3" name="Picture 2">
          <a:extLst>
            <a:ext uri="{FF2B5EF4-FFF2-40B4-BE49-F238E27FC236}">
              <a16:creationId xmlns:a16="http://schemas.microsoft.com/office/drawing/2014/main" id="{58B46240-9668-453B-A154-DDDD5F27689D}"/>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5" name="Rectangle 4">
          <a:extLst>
            <a:ext uri="{FF2B5EF4-FFF2-40B4-BE49-F238E27FC236}">
              <a16:creationId xmlns:a16="http://schemas.microsoft.com/office/drawing/2014/main" id="{D582C6B7-46E6-95E0-6C6D-141F219B5E16}"/>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8</xdr:col>
      <xdr:colOff>127000</xdr:colOff>
      <xdr:row>27</xdr:row>
      <xdr:rowOff>165100</xdr:rowOff>
    </xdr:from>
    <xdr:to>
      <xdr:col>12</xdr:col>
      <xdr:colOff>660400</xdr:colOff>
      <xdr:row>32</xdr:row>
      <xdr:rowOff>0</xdr:rowOff>
    </xdr:to>
    <xdr:sp macro="" textlink="">
      <xdr:nvSpPr>
        <xdr:cNvPr id="2" name="Rectangle 1">
          <a:extLst>
            <a:ext uri="{FF2B5EF4-FFF2-40B4-BE49-F238E27FC236}">
              <a16:creationId xmlns:a16="http://schemas.microsoft.com/office/drawing/2014/main" id="{FEDC72F4-1659-774E-F514-F0FD2EB10C11}"/>
            </a:ext>
          </a:extLst>
        </xdr:cNvPr>
        <xdr:cNvSpPr/>
      </xdr:nvSpPr>
      <xdr:spPr>
        <a:xfrm>
          <a:off x="6972300" y="5988050"/>
          <a:ext cx="4483100" cy="825500"/>
        </a:xfrm>
        <a:prstGeom prst="rect">
          <a:avLst/>
        </a:prstGeom>
        <a:solidFill>
          <a:srgbClr val="ECDFF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kern="1200">
              <a:solidFill>
                <a:schemeClr val="accent5">
                  <a:lumMod val="50000"/>
                </a:schemeClr>
              </a:solidFill>
            </a:rPr>
            <a:t>All beer must be produced through active, on-site fermentation through finishing and bottling at the same facility. Beer with greater than 4% residual sugar content</a:t>
          </a:r>
          <a:r>
            <a:rPr lang="en-CA" sz="1100" kern="1200" baseline="0">
              <a:solidFill>
                <a:schemeClr val="accent5">
                  <a:lumMod val="50000"/>
                </a:schemeClr>
              </a:solidFill>
            </a:rPr>
            <a:t> will be classified as a RTD and will have standard refreshment beverage markup rate and retail commission applied.</a:t>
          </a:r>
          <a:endParaRPr lang="en-CA" sz="1100" kern="1200">
            <a:solidFill>
              <a:schemeClr val="accent5">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492BB92C-F8E5-4DB9-BA81-9A9030E718C6}"/>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4D87FC46-CF23-47B9-8446-62F25291F40A}"/>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9</xdr:col>
      <xdr:colOff>260350</xdr:colOff>
      <xdr:row>32</xdr:row>
      <xdr:rowOff>19050</xdr:rowOff>
    </xdr:from>
    <xdr:to>
      <xdr:col>13</xdr:col>
      <xdr:colOff>57150</xdr:colOff>
      <xdr:row>33</xdr:row>
      <xdr:rowOff>0</xdr:rowOff>
    </xdr:to>
    <xdr:sp macro="" textlink="">
      <xdr:nvSpPr>
        <xdr:cNvPr id="5" name="Rectangle 4">
          <a:extLst>
            <a:ext uri="{FF2B5EF4-FFF2-40B4-BE49-F238E27FC236}">
              <a16:creationId xmlns:a16="http://schemas.microsoft.com/office/drawing/2014/main" id="{83995DDA-FB51-DA64-A70D-56AF0F3ECEE1}"/>
            </a:ext>
          </a:extLst>
        </xdr:cNvPr>
        <xdr:cNvSpPr/>
      </xdr:nvSpPr>
      <xdr:spPr>
        <a:xfrm>
          <a:off x="7429500" y="6762750"/>
          <a:ext cx="4591050" cy="3619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800" kern="1200">
              <a:solidFill>
                <a:schemeClr val="accent5">
                  <a:lumMod val="75000"/>
                </a:schemeClr>
              </a:solidFill>
            </a:rPr>
            <a:t>Refreshment</a:t>
          </a:r>
          <a:r>
            <a:rPr lang="en-CA" sz="800" kern="1200" baseline="0">
              <a:solidFill>
                <a:schemeClr val="accent5">
                  <a:lumMod val="75000"/>
                </a:schemeClr>
              </a:solidFill>
            </a:rPr>
            <a:t> Beverage must be produced through active, on-site distillation/fermentation through finishing, bottling at the same facility. The use of purchased bulk spirits or NGS will qualify for Level 2.</a:t>
          </a:r>
          <a:endParaRPr lang="en-CA" sz="800" kern="12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7A1F6D64-480D-4C57-B7DA-8C64034015E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4FB277BF-131F-44A2-B77A-971395A85FC8}"/>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10</xdr:col>
      <xdr:colOff>311150</xdr:colOff>
      <xdr:row>32</xdr:row>
      <xdr:rowOff>63500</xdr:rowOff>
    </xdr:from>
    <xdr:to>
      <xdr:col>13</xdr:col>
      <xdr:colOff>0</xdr:colOff>
      <xdr:row>33</xdr:row>
      <xdr:rowOff>101600</xdr:rowOff>
    </xdr:to>
    <xdr:sp macro="" textlink="">
      <xdr:nvSpPr>
        <xdr:cNvPr id="4" name="Rectangle 3">
          <a:extLst>
            <a:ext uri="{FF2B5EF4-FFF2-40B4-BE49-F238E27FC236}">
              <a16:creationId xmlns:a16="http://schemas.microsoft.com/office/drawing/2014/main" id="{F7C2479C-7C5A-4FC2-8990-D687AA67C097}"/>
            </a:ext>
          </a:extLst>
        </xdr:cNvPr>
        <xdr:cNvSpPr/>
      </xdr:nvSpPr>
      <xdr:spPr>
        <a:xfrm>
          <a:off x="8089900" y="6807200"/>
          <a:ext cx="3873500" cy="41910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900" kern="1200">
              <a:solidFill>
                <a:schemeClr val="accent5">
                  <a:lumMod val="75000"/>
                </a:schemeClr>
              </a:solidFill>
            </a:rPr>
            <a:t>Ciders </a:t>
          </a:r>
          <a:r>
            <a:rPr lang="en-CA" sz="900" kern="1200" baseline="0">
              <a:solidFill>
                <a:schemeClr val="accent5">
                  <a:lumMod val="75000"/>
                </a:schemeClr>
              </a:solidFill>
            </a:rPr>
            <a:t>must be produced through active, on-site fermentation through finishing, bottling at the same facility.</a:t>
          </a:r>
          <a:endParaRPr lang="en-CA" sz="900" kern="1200">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59567CE5-FCF3-42E4-B39B-3DC96051117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14DEEF13-2729-4AF9-B0DC-713B2F10F98D}"/>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8</xdr:col>
      <xdr:colOff>279400</xdr:colOff>
      <xdr:row>27</xdr:row>
      <xdr:rowOff>82550</xdr:rowOff>
    </xdr:from>
    <xdr:to>
      <xdr:col>13</xdr:col>
      <xdr:colOff>127000</xdr:colOff>
      <xdr:row>31</xdr:row>
      <xdr:rowOff>12700</xdr:rowOff>
    </xdr:to>
    <xdr:sp macro="" textlink="">
      <xdr:nvSpPr>
        <xdr:cNvPr id="4" name="Rectangle 3">
          <a:extLst>
            <a:ext uri="{FF2B5EF4-FFF2-40B4-BE49-F238E27FC236}">
              <a16:creationId xmlns:a16="http://schemas.microsoft.com/office/drawing/2014/main" id="{678A5240-3604-4A39-AF2C-9C13AC7CAC48}"/>
            </a:ext>
          </a:extLst>
        </xdr:cNvPr>
        <xdr:cNvSpPr/>
      </xdr:nvSpPr>
      <xdr:spPr>
        <a:xfrm>
          <a:off x="7124700" y="5905500"/>
          <a:ext cx="4965700" cy="6667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900" kern="1200">
              <a:solidFill>
                <a:schemeClr val="accent5">
                  <a:lumMod val="75000"/>
                </a:schemeClr>
              </a:solidFill>
            </a:rPr>
            <a:t>All products </a:t>
          </a:r>
          <a:r>
            <a:rPr lang="en-CA" sz="900" kern="1200" baseline="0">
              <a:solidFill>
                <a:schemeClr val="accent5">
                  <a:lumMod val="75000"/>
                </a:schemeClr>
              </a:solidFill>
            </a:rPr>
            <a:t>must be produced through active, on-site distillation through finishing, bottling at the same facility. All grape-based spirits and any products manufactured using Neutral Grain Spirits (NGS) or purchased bulk spirits either in whole, as part of a blending, bottling, dilution, or re-distillation process may not qualify for Micro Distillery Markup status.</a:t>
          </a:r>
          <a:endParaRPr lang="en-CA" sz="900" kern="1200">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50B5FE73-DE5E-4DD9-9121-A82FCAC1CEF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D541439E-C0B0-4692-B516-2410DBB0B2CB}"/>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7</xdr:col>
      <xdr:colOff>1479550</xdr:colOff>
      <xdr:row>27</xdr:row>
      <xdr:rowOff>114300</xdr:rowOff>
    </xdr:from>
    <xdr:to>
      <xdr:col>11</xdr:col>
      <xdr:colOff>1371600</xdr:colOff>
      <xdr:row>30</xdr:row>
      <xdr:rowOff>127000</xdr:rowOff>
    </xdr:to>
    <xdr:sp macro="" textlink="">
      <xdr:nvSpPr>
        <xdr:cNvPr id="4" name="Rectangle 3">
          <a:extLst>
            <a:ext uri="{FF2B5EF4-FFF2-40B4-BE49-F238E27FC236}">
              <a16:creationId xmlns:a16="http://schemas.microsoft.com/office/drawing/2014/main" id="{B09C0303-D515-4113-A38D-3347ABEFD621}"/>
            </a:ext>
          </a:extLst>
        </xdr:cNvPr>
        <xdr:cNvSpPr/>
      </xdr:nvSpPr>
      <xdr:spPr>
        <a:xfrm>
          <a:off x="6788150" y="5937250"/>
          <a:ext cx="3803650" cy="5651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1000" kern="1200">
              <a:solidFill>
                <a:schemeClr val="accent5">
                  <a:lumMod val="75000"/>
                </a:schemeClr>
              </a:solidFill>
            </a:rPr>
            <a:t>All products </a:t>
          </a:r>
          <a:r>
            <a:rPr lang="en-CA" sz="1000" kern="1200" baseline="0">
              <a:solidFill>
                <a:schemeClr val="accent5">
                  <a:lumMod val="75000"/>
                </a:schemeClr>
              </a:solidFill>
            </a:rPr>
            <a:t>must be produced through active, on-site fermentation through finishing and bottling at the same facility. </a:t>
          </a:r>
          <a:endParaRPr lang="en-CA" sz="1000" kern="1200">
            <a:solidFill>
              <a:schemeClr val="accent5">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bllpartners.ca/liquor-partners/liquor-agents-supplie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824D-271A-42F0-89DE-A9A2468C30B2}">
  <sheetPr>
    <tabColor rgb="FF94170A"/>
  </sheetPr>
  <dimension ref="A1:K69"/>
  <sheetViews>
    <sheetView tabSelected="1" workbookViewId="0"/>
  </sheetViews>
  <sheetFormatPr defaultColWidth="0" defaultRowHeight="14.5" customHeight="1" zeroHeight="1" x14ac:dyDescent="0.35"/>
  <cols>
    <col min="1" max="1" width="2.54296875" style="64" customWidth="1"/>
    <col min="2" max="2" width="5.81640625" style="64" customWidth="1"/>
    <col min="3" max="5" width="9.1796875" style="64" customWidth="1"/>
    <col min="6" max="6" width="16.54296875" style="64" customWidth="1"/>
    <col min="7" max="9" width="9.1796875" style="64" customWidth="1"/>
    <col min="10" max="10" width="60.1796875" style="64" customWidth="1"/>
    <col min="11" max="11" width="13.1796875" style="64" customWidth="1"/>
    <col min="12" max="16384" width="9.1796875" style="64" hidden="1"/>
  </cols>
  <sheetData>
    <row r="1" spans="1:11" x14ac:dyDescent="0.35">
      <c r="A1" s="26"/>
      <c r="B1" s="27"/>
      <c r="C1" s="27"/>
      <c r="D1" s="27"/>
      <c r="E1" s="27"/>
      <c r="F1" s="27"/>
      <c r="G1" s="27"/>
      <c r="H1" s="27"/>
      <c r="I1" s="27"/>
      <c r="J1" s="27"/>
      <c r="K1" s="28"/>
    </row>
    <row r="2" spans="1:11" ht="21" x14ac:dyDescent="0.5">
      <c r="A2" s="128" t="s">
        <v>25</v>
      </c>
      <c r="B2" s="128"/>
      <c r="C2" s="128"/>
      <c r="D2" s="128"/>
      <c r="E2" s="128"/>
      <c r="F2" s="128"/>
      <c r="G2" s="128"/>
      <c r="H2" s="128"/>
      <c r="I2" s="128"/>
      <c r="J2" s="128"/>
      <c r="K2" s="129"/>
    </row>
    <row r="3" spans="1:11" ht="18.649999999999999" customHeight="1" x14ac:dyDescent="0.35">
      <c r="A3" s="29"/>
      <c r="K3" s="30"/>
    </row>
    <row r="4" spans="1:11" ht="61.9" customHeight="1" x14ac:dyDescent="0.35">
      <c r="A4" s="29"/>
      <c r="B4" s="65"/>
      <c r="C4" s="66"/>
      <c r="D4" s="66"/>
      <c r="E4" s="66"/>
      <c r="F4" s="66"/>
      <c r="G4" s="66"/>
      <c r="H4" s="66"/>
      <c r="I4" s="66"/>
      <c r="J4" s="66"/>
      <c r="K4" s="30"/>
    </row>
    <row r="5" spans="1:11" ht="61.9" customHeight="1" x14ac:dyDescent="0.35">
      <c r="A5" s="29"/>
      <c r="B5" s="65"/>
      <c r="C5" s="66"/>
      <c r="D5" s="66"/>
      <c r="E5" s="66"/>
      <c r="F5" s="66"/>
      <c r="G5" s="66"/>
      <c r="H5" s="66"/>
      <c r="I5" s="66"/>
      <c r="J5" s="66"/>
      <c r="K5" s="30"/>
    </row>
    <row r="6" spans="1:11" x14ac:dyDescent="0.35">
      <c r="A6" s="29"/>
      <c r="B6" s="64" t="s">
        <v>26</v>
      </c>
      <c r="K6" s="30"/>
    </row>
    <row r="7" spans="1:11" x14ac:dyDescent="0.35">
      <c r="A7" s="29"/>
      <c r="B7" s="67"/>
      <c r="C7" s="64" t="s">
        <v>27</v>
      </c>
      <c r="K7" s="30"/>
    </row>
    <row r="8" spans="1:11" x14ac:dyDescent="0.35">
      <c r="A8" s="29"/>
      <c r="B8" s="67"/>
      <c r="D8" s="64" t="s">
        <v>28</v>
      </c>
      <c r="K8" s="30"/>
    </row>
    <row r="9" spans="1:11" x14ac:dyDescent="0.35">
      <c r="A9" s="29"/>
      <c r="B9" s="67"/>
      <c r="C9" s="64" t="s">
        <v>29</v>
      </c>
      <c r="K9" s="30"/>
    </row>
    <row r="10" spans="1:11" ht="14.5" customHeight="1" x14ac:dyDescent="0.35">
      <c r="A10" s="29"/>
      <c r="B10" s="67"/>
      <c r="C10" s="64" t="s">
        <v>30</v>
      </c>
      <c r="K10" s="30"/>
    </row>
    <row r="11" spans="1:11" x14ac:dyDescent="0.35">
      <c r="A11" s="29"/>
      <c r="B11" s="68" t="s">
        <v>31</v>
      </c>
      <c r="C11" s="68"/>
      <c r="D11" s="68"/>
      <c r="E11" s="68"/>
      <c r="F11" s="68"/>
      <c r="G11" s="68"/>
      <c r="H11" s="68"/>
      <c r="I11" s="68"/>
      <c r="J11" s="68"/>
      <c r="K11" s="30"/>
    </row>
    <row r="12" spans="1:11" x14ac:dyDescent="0.35">
      <c r="A12" s="29"/>
      <c r="C12" s="64" t="s">
        <v>32</v>
      </c>
      <c r="K12" s="30"/>
    </row>
    <row r="13" spans="1:11" x14ac:dyDescent="0.35">
      <c r="A13" s="29"/>
      <c r="C13" s="64" t="s">
        <v>33</v>
      </c>
      <c r="K13" s="30"/>
    </row>
    <row r="14" spans="1:11" x14ac:dyDescent="0.35">
      <c r="A14" s="29"/>
      <c r="B14" s="64" t="s">
        <v>34</v>
      </c>
      <c r="K14" s="30"/>
    </row>
    <row r="15" spans="1:11" x14ac:dyDescent="0.35">
      <c r="A15" s="29"/>
      <c r="B15" s="64" t="s">
        <v>35</v>
      </c>
      <c r="K15" s="30"/>
    </row>
    <row r="16" spans="1:11" x14ac:dyDescent="0.35">
      <c r="A16" s="29"/>
      <c r="B16" s="64" t="s">
        <v>103</v>
      </c>
      <c r="K16" s="30"/>
    </row>
    <row r="17" spans="1:11" x14ac:dyDescent="0.35">
      <c r="A17" s="29"/>
      <c r="B17" s="64" t="s">
        <v>36</v>
      </c>
      <c r="K17" s="30"/>
    </row>
    <row r="18" spans="1:11" s="70" customFormat="1" x14ac:dyDescent="0.35">
      <c r="A18" s="69"/>
      <c r="C18" s="70" t="s">
        <v>37</v>
      </c>
      <c r="K18" s="71"/>
    </row>
    <row r="19" spans="1:11" s="70" customFormat="1" x14ac:dyDescent="0.35">
      <c r="A19" s="69"/>
      <c r="C19" s="70" t="s">
        <v>38</v>
      </c>
      <c r="K19" s="71"/>
    </row>
    <row r="20" spans="1:11" s="70" customFormat="1" x14ac:dyDescent="0.35">
      <c r="A20" s="69"/>
      <c r="C20" s="70" t="s">
        <v>39</v>
      </c>
      <c r="K20" s="71"/>
    </row>
    <row r="21" spans="1:11" s="70" customFormat="1" x14ac:dyDescent="0.35">
      <c r="A21" s="69"/>
      <c r="C21" s="70" t="s">
        <v>40</v>
      </c>
      <c r="K21" s="71"/>
    </row>
    <row r="22" spans="1:11" s="70" customFormat="1" x14ac:dyDescent="0.35">
      <c r="A22" s="69"/>
      <c r="C22" s="70" t="s">
        <v>41</v>
      </c>
      <c r="K22" s="71"/>
    </row>
    <row r="23" spans="1:11" s="70" customFormat="1" x14ac:dyDescent="0.35">
      <c r="A23" s="69"/>
      <c r="K23" s="71"/>
    </row>
    <row r="24" spans="1:11" ht="14.5" customHeight="1" x14ac:dyDescent="0.35">
      <c r="A24" s="29"/>
      <c r="B24" s="83" t="s">
        <v>42</v>
      </c>
      <c r="C24" s="72"/>
      <c r="D24" s="72"/>
      <c r="E24" s="72"/>
      <c r="F24" s="72"/>
      <c r="G24" s="72"/>
      <c r="H24" s="72"/>
      <c r="I24" s="72"/>
      <c r="J24" s="72"/>
      <c r="K24" s="30"/>
    </row>
    <row r="25" spans="1:11" x14ac:dyDescent="0.35">
      <c r="A25" s="29"/>
      <c r="B25" s="73"/>
      <c r="C25" s="73"/>
      <c r="D25" s="73"/>
      <c r="E25" s="73"/>
      <c r="F25" s="73"/>
      <c r="G25" s="73"/>
      <c r="H25" s="73"/>
      <c r="I25" s="73"/>
      <c r="J25" s="73"/>
      <c r="K25" s="30"/>
    </row>
    <row r="26" spans="1:11" ht="16" x14ac:dyDescent="0.4">
      <c r="A26" s="74"/>
      <c r="B26" s="75" t="s">
        <v>43</v>
      </c>
      <c r="C26" s="75"/>
      <c r="D26" s="75"/>
      <c r="E26" s="75"/>
      <c r="F26" s="75"/>
      <c r="G26" s="75"/>
      <c r="H26" s="75"/>
      <c r="I26" s="75"/>
      <c r="J26" s="75"/>
      <c r="K26" s="76"/>
    </row>
    <row r="27" spans="1:11" x14ac:dyDescent="0.35">
      <c r="A27" s="74"/>
      <c r="C27" s="77" t="s">
        <v>59</v>
      </c>
      <c r="D27" s="78"/>
      <c r="E27" s="78"/>
      <c r="F27" s="78"/>
      <c r="G27" s="78"/>
      <c r="H27" s="78"/>
      <c r="I27" s="78"/>
      <c r="J27" s="78"/>
      <c r="K27" s="76"/>
    </row>
    <row r="28" spans="1:11" x14ac:dyDescent="0.35">
      <c r="A28" s="74"/>
      <c r="B28" s="79"/>
      <c r="C28" s="78"/>
      <c r="D28" s="78"/>
      <c r="E28" s="79" t="s">
        <v>44</v>
      </c>
      <c r="F28" s="78"/>
      <c r="G28" s="78"/>
      <c r="H28" s="78"/>
      <c r="I28" s="78"/>
      <c r="J28" s="78"/>
      <c r="K28" s="76"/>
    </row>
    <row r="29" spans="1:11" x14ac:dyDescent="0.35">
      <c r="A29" s="74"/>
      <c r="B29" s="77" t="s">
        <v>45</v>
      </c>
      <c r="C29" s="77"/>
      <c r="D29" s="77"/>
      <c r="E29" s="77"/>
      <c r="F29" s="77"/>
      <c r="G29" s="77"/>
      <c r="H29" s="77"/>
      <c r="I29" s="77"/>
      <c r="J29" s="77"/>
      <c r="K29" s="76"/>
    </row>
    <row r="30" spans="1:11" x14ac:dyDescent="0.35">
      <c r="A30" s="74"/>
      <c r="B30" s="77"/>
      <c r="C30" s="77" t="s">
        <v>46</v>
      </c>
      <c r="D30" s="77"/>
      <c r="E30" s="77"/>
      <c r="F30" s="77"/>
      <c r="G30" s="77"/>
      <c r="H30" s="77"/>
      <c r="I30" s="77"/>
      <c r="J30" s="77"/>
      <c r="K30" s="76"/>
    </row>
    <row r="31" spans="1:11" x14ac:dyDescent="0.35">
      <c r="A31" s="74"/>
      <c r="B31" s="77"/>
      <c r="C31" s="77" t="s">
        <v>47</v>
      </c>
      <c r="D31" s="77"/>
      <c r="E31" s="77"/>
      <c r="F31" s="77"/>
      <c r="G31" s="77"/>
      <c r="H31" s="77"/>
      <c r="I31" s="77"/>
      <c r="J31" s="77"/>
      <c r="K31" s="76"/>
    </row>
    <row r="32" spans="1:11" x14ac:dyDescent="0.35">
      <c r="A32" s="74"/>
      <c r="B32" s="77"/>
      <c r="C32" s="77" t="s">
        <v>48</v>
      </c>
      <c r="D32" s="77"/>
      <c r="E32" s="77"/>
      <c r="F32" s="77"/>
      <c r="G32" s="77"/>
      <c r="H32" s="77"/>
      <c r="I32" s="77"/>
      <c r="J32" s="77"/>
      <c r="K32" s="76"/>
    </row>
    <row r="33" spans="1:11" x14ac:dyDescent="0.35">
      <c r="A33" s="74"/>
      <c r="B33" s="77"/>
      <c r="C33" s="77" t="s">
        <v>49</v>
      </c>
      <c r="D33" s="77"/>
      <c r="E33" s="77"/>
      <c r="F33" s="77"/>
      <c r="G33" s="77"/>
      <c r="H33" s="77"/>
      <c r="I33" s="77"/>
      <c r="J33" s="77"/>
      <c r="K33" s="76"/>
    </row>
    <row r="34" spans="1:11" x14ac:dyDescent="0.35">
      <c r="A34" s="74"/>
      <c r="B34" s="77"/>
      <c r="C34" s="77" t="s">
        <v>50</v>
      </c>
      <c r="D34" s="77"/>
      <c r="E34" s="77"/>
      <c r="F34" s="77"/>
      <c r="G34" s="77"/>
      <c r="H34" s="77"/>
      <c r="I34" s="77"/>
      <c r="J34" s="77"/>
      <c r="K34" s="76"/>
    </row>
    <row r="35" spans="1:11" x14ac:dyDescent="0.35">
      <c r="A35" s="74"/>
      <c r="B35" s="77"/>
      <c r="C35" s="77" t="s">
        <v>51</v>
      </c>
      <c r="D35" s="77"/>
      <c r="E35" s="77"/>
      <c r="F35" s="77"/>
      <c r="G35" s="77"/>
      <c r="H35" s="77"/>
      <c r="I35" s="77"/>
      <c r="J35" s="77"/>
      <c r="K35" s="76"/>
    </row>
    <row r="36" spans="1:11" x14ac:dyDescent="0.35">
      <c r="A36" s="74"/>
      <c r="B36" s="77" t="s">
        <v>52</v>
      </c>
      <c r="C36" s="77"/>
      <c r="D36" s="77"/>
      <c r="E36" s="77"/>
      <c r="F36" s="77"/>
      <c r="G36" s="77"/>
      <c r="H36" s="77"/>
      <c r="I36" s="77"/>
      <c r="J36" s="77"/>
      <c r="K36" s="76"/>
    </row>
    <row r="37" spans="1:11" x14ac:dyDescent="0.35">
      <c r="A37" s="74"/>
      <c r="B37" s="77"/>
      <c r="C37" s="77" t="s">
        <v>53</v>
      </c>
      <c r="D37" s="77"/>
      <c r="E37" s="77"/>
      <c r="F37" s="77"/>
      <c r="G37" s="77"/>
      <c r="H37" s="77"/>
      <c r="I37" s="77"/>
      <c r="J37" s="77"/>
      <c r="K37" s="76"/>
    </row>
    <row r="38" spans="1:11" x14ac:dyDescent="0.35">
      <c r="A38" s="74"/>
      <c r="B38" s="77"/>
      <c r="C38" s="77" t="s">
        <v>102</v>
      </c>
      <c r="D38" s="77"/>
      <c r="E38" s="77"/>
      <c r="F38" s="77"/>
      <c r="G38" s="77"/>
      <c r="H38" s="77"/>
      <c r="I38" s="77"/>
      <c r="J38" s="77"/>
      <c r="K38" s="76"/>
    </row>
    <row r="39" spans="1:11" x14ac:dyDescent="0.35">
      <c r="A39" s="74"/>
      <c r="B39" s="77"/>
      <c r="C39" s="77" t="s">
        <v>54</v>
      </c>
      <c r="D39" s="77"/>
      <c r="E39" s="77"/>
      <c r="F39" s="77"/>
      <c r="G39" s="77"/>
      <c r="H39" s="77"/>
      <c r="I39" s="77"/>
      <c r="J39" s="77"/>
      <c r="K39" s="76"/>
    </row>
    <row r="40" spans="1:11" x14ac:dyDescent="0.35">
      <c r="A40" s="74"/>
      <c r="B40" s="77"/>
      <c r="C40" s="77" t="s">
        <v>55</v>
      </c>
      <c r="D40" s="77"/>
      <c r="E40" s="77"/>
      <c r="F40" s="77"/>
      <c r="G40" s="77"/>
      <c r="H40" s="77"/>
      <c r="I40" s="77"/>
      <c r="J40" s="77"/>
      <c r="K40" s="76"/>
    </row>
    <row r="41" spans="1:11" x14ac:dyDescent="0.35">
      <c r="A41" s="74"/>
      <c r="B41" s="77" t="s">
        <v>56</v>
      </c>
      <c r="C41" s="77"/>
      <c r="D41" s="77"/>
      <c r="E41" s="77"/>
      <c r="F41" s="77"/>
      <c r="G41" s="77"/>
      <c r="H41" s="77"/>
      <c r="I41" s="77"/>
      <c r="J41" s="77"/>
      <c r="K41" s="76"/>
    </row>
    <row r="42" spans="1:11" x14ac:dyDescent="0.35">
      <c r="A42" s="74"/>
      <c r="B42" s="77"/>
      <c r="C42" s="77" t="s">
        <v>57</v>
      </c>
      <c r="D42" s="77"/>
      <c r="E42" s="77"/>
      <c r="F42" s="77"/>
      <c r="G42" s="77"/>
      <c r="H42" s="77"/>
      <c r="I42" s="77"/>
      <c r="J42" s="77"/>
      <c r="K42" s="76"/>
    </row>
    <row r="43" spans="1:11" x14ac:dyDescent="0.35">
      <c r="A43" s="74"/>
      <c r="B43" s="77"/>
      <c r="C43" s="77" t="s">
        <v>58</v>
      </c>
      <c r="D43" s="77"/>
      <c r="E43" s="77"/>
      <c r="F43" s="77"/>
      <c r="G43" s="77"/>
      <c r="H43" s="77"/>
      <c r="I43" s="77"/>
      <c r="J43" s="77"/>
      <c r="K43" s="76"/>
    </row>
    <row r="44" spans="1:11" ht="15" thickBot="1" x14ac:dyDescent="0.4">
      <c r="A44" s="80"/>
      <c r="B44" s="81"/>
      <c r="C44" s="81"/>
      <c r="D44" s="81"/>
      <c r="E44" s="81"/>
      <c r="F44" s="81"/>
      <c r="G44" s="81"/>
      <c r="H44" s="81"/>
      <c r="I44" s="81"/>
      <c r="J44" s="81"/>
      <c r="K44" s="82"/>
    </row>
    <row r="45" spans="1:11"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sheetData>
  <sheetProtection algorithmName="SHA-512" hashValue="qsNc+IhyRkOnhK8qSOaKUVVkaZfgh/9Qr3BgBVhY5/G8cNBzpZDpx1tcCOwJ5v5cpy8siwvA1Jej3EudDffswg==" saltValue="wNHKLS8cly4DZjcAan4p/A==" spinCount="100000" sheet="1" objects="1" scenarios="1"/>
  <mergeCells count="1">
    <mergeCell ref="A2:K2"/>
  </mergeCells>
  <hyperlinks>
    <hyperlink ref="E28" r:id="rId1" display="https://www.mbllpartners.ca/liquor-partners/liquor-agents-suppliers" xr:uid="{223455B8-648D-4A82-9A69-86407441077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529B-428A-4289-92A1-E962FB4017CB}">
  <sheetPr>
    <tabColor rgb="FFFFFF00"/>
  </sheetPr>
  <dimension ref="A1:I73"/>
  <sheetViews>
    <sheetView showGridLines="0" workbookViewId="0">
      <selection sqref="A1:C1"/>
    </sheetView>
  </sheetViews>
  <sheetFormatPr defaultColWidth="0" defaultRowHeight="14.5" zeroHeight="1" x14ac:dyDescent="0.35"/>
  <cols>
    <col min="1" max="1" width="5.1796875" customWidth="1"/>
    <col min="2" max="2" width="176.1796875" customWidth="1"/>
    <col min="3" max="3" width="3.36328125" customWidth="1"/>
    <col min="4" max="9" width="0" hidden="1" customWidth="1"/>
    <col min="10" max="16384" width="8.7265625" hidden="1"/>
  </cols>
  <sheetData>
    <row r="1" spans="1:3" ht="21" x14ac:dyDescent="0.5">
      <c r="A1" s="130" t="s">
        <v>62</v>
      </c>
      <c r="B1" s="130"/>
      <c r="C1" s="130"/>
    </row>
    <row r="2" spans="1:3" ht="19.5" x14ac:dyDescent="0.45">
      <c r="A2" s="131" t="s">
        <v>63</v>
      </c>
      <c r="B2" s="131"/>
      <c r="C2" s="131"/>
    </row>
    <row r="3" spans="1:3" x14ac:dyDescent="0.35">
      <c r="A3" s="103"/>
      <c r="B3" s="103"/>
      <c r="C3" s="103"/>
    </row>
    <row r="4" spans="1:3" x14ac:dyDescent="0.35">
      <c r="A4" s="104" t="s">
        <v>64</v>
      </c>
      <c r="B4" s="106" t="s">
        <v>65</v>
      </c>
      <c r="C4" s="103"/>
    </row>
    <row r="5" spans="1:3" x14ac:dyDescent="0.35">
      <c r="A5" s="104" t="s">
        <v>66</v>
      </c>
      <c r="B5" s="107" t="s">
        <v>67</v>
      </c>
      <c r="C5" s="103"/>
    </row>
    <row r="6" spans="1:3" x14ac:dyDescent="0.35">
      <c r="A6" s="104"/>
      <c r="B6" s="108"/>
      <c r="C6" s="103"/>
    </row>
    <row r="7" spans="1:3" x14ac:dyDescent="0.35">
      <c r="A7" s="104" t="s">
        <v>64</v>
      </c>
      <c r="B7" s="106" t="s">
        <v>68</v>
      </c>
      <c r="C7" s="103"/>
    </row>
    <row r="8" spans="1:3" ht="29" x14ac:dyDescent="0.35">
      <c r="A8" s="104" t="s">
        <v>66</v>
      </c>
      <c r="B8" s="107" t="s">
        <v>69</v>
      </c>
      <c r="C8" s="103"/>
    </row>
    <row r="9" spans="1:3" x14ac:dyDescent="0.35">
      <c r="A9" s="104"/>
      <c r="B9" s="108"/>
      <c r="C9" s="103"/>
    </row>
    <row r="10" spans="1:3" x14ac:dyDescent="0.35">
      <c r="A10" s="104" t="s">
        <v>64</v>
      </c>
      <c r="B10" s="106" t="s">
        <v>70</v>
      </c>
      <c r="C10" s="103"/>
    </row>
    <row r="11" spans="1:3" ht="29" x14ac:dyDescent="0.35">
      <c r="A11" s="104" t="s">
        <v>66</v>
      </c>
      <c r="B11" s="107" t="s">
        <v>71</v>
      </c>
      <c r="C11" s="103"/>
    </row>
    <row r="12" spans="1:3" x14ac:dyDescent="0.35">
      <c r="A12" s="104"/>
      <c r="B12" s="108"/>
      <c r="C12" s="103"/>
    </row>
    <row r="13" spans="1:3" x14ac:dyDescent="0.35">
      <c r="A13" s="104" t="s">
        <v>64</v>
      </c>
      <c r="B13" s="106" t="s">
        <v>72</v>
      </c>
      <c r="C13" s="103"/>
    </row>
    <row r="14" spans="1:3" ht="29" x14ac:dyDescent="0.35">
      <c r="A14" s="104" t="s">
        <v>66</v>
      </c>
      <c r="B14" s="107" t="s">
        <v>73</v>
      </c>
      <c r="C14" s="103"/>
    </row>
    <row r="15" spans="1:3" x14ac:dyDescent="0.35">
      <c r="A15" s="104"/>
      <c r="B15" s="108"/>
      <c r="C15" s="103"/>
    </row>
    <row r="16" spans="1:3" x14ac:dyDescent="0.35">
      <c r="A16" s="104" t="s">
        <v>64</v>
      </c>
      <c r="B16" s="106" t="s">
        <v>74</v>
      </c>
      <c r="C16" s="103"/>
    </row>
    <row r="17" spans="1:3" ht="43.5" x14ac:dyDescent="0.35">
      <c r="A17" s="104" t="s">
        <v>66</v>
      </c>
      <c r="B17" s="109" t="s">
        <v>110</v>
      </c>
      <c r="C17" s="103"/>
    </row>
    <row r="18" spans="1:3" x14ac:dyDescent="0.35">
      <c r="A18" s="104"/>
      <c r="B18" s="108"/>
      <c r="C18" s="103"/>
    </row>
    <row r="19" spans="1:3" x14ac:dyDescent="0.35">
      <c r="A19" s="104" t="s">
        <v>64</v>
      </c>
      <c r="B19" s="106" t="s">
        <v>75</v>
      </c>
      <c r="C19" s="103"/>
    </row>
    <row r="20" spans="1:3" x14ac:dyDescent="0.35">
      <c r="A20" s="104" t="s">
        <v>66</v>
      </c>
      <c r="B20" s="106" t="s">
        <v>113</v>
      </c>
      <c r="C20" s="103"/>
    </row>
    <row r="21" spans="1:3" ht="72.5" x14ac:dyDescent="0.35">
      <c r="A21" s="104"/>
      <c r="B21" s="107" t="s">
        <v>111</v>
      </c>
      <c r="C21" s="103"/>
    </row>
    <row r="22" spans="1:3" x14ac:dyDescent="0.35">
      <c r="A22" s="104"/>
      <c r="B22" s="108"/>
      <c r="C22" s="103"/>
    </row>
    <row r="23" spans="1:3" x14ac:dyDescent="0.35">
      <c r="A23" s="104" t="s">
        <v>64</v>
      </c>
      <c r="B23" s="106" t="s">
        <v>76</v>
      </c>
      <c r="C23" s="103"/>
    </row>
    <row r="24" spans="1:3" x14ac:dyDescent="0.35">
      <c r="A24" s="104" t="s">
        <v>66</v>
      </c>
      <c r="B24" s="106" t="s">
        <v>77</v>
      </c>
      <c r="C24" s="103"/>
    </row>
    <row r="25" spans="1:3" x14ac:dyDescent="0.35">
      <c r="A25" s="104"/>
      <c r="B25" s="108" t="s">
        <v>78</v>
      </c>
      <c r="C25" s="103"/>
    </row>
    <row r="26" spans="1:3" x14ac:dyDescent="0.35">
      <c r="A26" s="104"/>
      <c r="B26" s="108" t="s">
        <v>79</v>
      </c>
      <c r="C26" s="103"/>
    </row>
    <row r="27" spans="1:3" x14ac:dyDescent="0.35">
      <c r="A27" s="104"/>
      <c r="B27" s="108" t="s">
        <v>104</v>
      </c>
      <c r="C27" s="103"/>
    </row>
    <row r="28" spans="1:3" x14ac:dyDescent="0.35">
      <c r="A28" s="104"/>
      <c r="B28" s="108" t="s">
        <v>80</v>
      </c>
      <c r="C28" s="103"/>
    </row>
    <row r="29" spans="1:3" x14ac:dyDescent="0.35">
      <c r="A29" s="104"/>
      <c r="B29" s="108"/>
      <c r="C29" s="103"/>
    </row>
    <row r="30" spans="1:3" x14ac:dyDescent="0.35">
      <c r="A30" s="104" t="s">
        <v>64</v>
      </c>
      <c r="B30" s="106" t="s">
        <v>105</v>
      </c>
      <c r="C30" s="103"/>
    </row>
    <row r="31" spans="1:3" x14ac:dyDescent="0.35">
      <c r="A31" s="104" t="s">
        <v>66</v>
      </c>
      <c r="B31" s="106" t="s">
        <v>106</v>
      </c>
      <c r="C31" s="103"/>
    </row>
    <row r="32" spans="1:3" x14ac:dyDescent="0.35">
      <c r="A32" s="104"/>
      <c r="B32" s="108" t="s">
        <v>81</v>
      </c>
      <c r="C32" s="103"/>
    </row>
    <row r="33" spans="1:3" x14ac:dyDescent="0.35">
      <c r="A33" s="104"/>
      <c r="B33" s="108" t="s">
        <v>82</v>
      </c>
      <c r="C33" s="103"/>
    </row>
    <row r="34" spans="1:3" x14ac:dyDescent="0.35">
      <c r="A34" s="104"/>
      <c r="B34" s="108"/>
      <c r="C34" s="103"/>
    </row>
    <row r="35" spans="1:3" x14ac:dyDescent="0.35">
      <c r="A35" s="104" t="s">
        <v>64</v>
      </c>
      <c r="B35" s="106" t="s">
        <v>83</v>
      </c>
      <c r="C35" s="103"/>
    </row>
    <row r="36" spans="1:3" ht="29" x14ac:dyDescent="0.35">
      <c r="A36" s="104" t="s">
        <v>66</v>
      </c>
      <c r="B36" s="107" t="s">
        <v>100</v>
      </c>
      <c r="C36" s="103"/>
    </row>
    <row r="37" spans="1:3" x14ac:dyDescent="0.35">
      <c r="A37" s="104"/>
      <c r="B37" s="108"/>
      <c r="C37" s="103"/>
    </row>
    <row r="38" spans="1:3" x14ac:dyDescent="0.35">
      <c r="A38" s="104" t="s">
        <v>64</v>
      </c>
      <c r="B38" s="106" t="s">
        <v>84</v>
      </c>
      <c r="C38" s="103"/>
    </row>
    <row r="39" spans="1:3" ht="29" x14ac:dyDescent="0.35">
      <c r="A39" s="104" t="s">
        <v>66</v>
      </c>
      <c r="B39" s="107" t="s">
        <v>112</v>
      </c>
      <c r="C39" s="103"/>
    </row>
    <row r="40" spans="1:3" x14ac:dyDescent="0.35">
      <c r="A40" s="104"/>
      <c r="B40" s="108"/>
      <c r="C40" s="103"/>
    </row>
    <row r="41" spans="1:3" x14ac:dyDescent="0.35">
      <c r="A41" s="104" t="s">
        <v>64</v>
      </c>
      <c r="B41" s="106" t="s">
        <v>85</v>
      </c>
      <c r="C41" s="103"/>
    </row>
    <row r="42" spans="1:3" ht="29" x14ac:dyDescent="0.35">
      <c r="A42" s="104" t="s">
        <v>66</v>
      </c>
      <c r="B42" s="107" t="s">
        <v>86</v>
      </c>
      <c r="C42" s="103"/>
    </row>
    <row r="43" spans="1:3" x14ac:dyDescent="0.35">
      <c r="A43" s="104"/>
      <c r="B43" s="108"/>
      <c r="C43" s="103"/>
    </row>
    <row r="44" spans="1:3" x14ac:dyDescent="0.35">
      <c r="A44" s="104" t="s">
        <v>64</v>
      </c>
      <c r="B44" s="106" t="s">
        <v>87</v>
      </c>
      <c r="C44" s="103"/>
    </row>
    <row r="45" spans="1:3" x14ac:dyDescent="0.35">
      <c r="A45" s="104" t="s">
        <v>66</v>
      </c>
      <c r="B45" s="108" t="s">
        <v>88</v>
      </c>
      <c r="C45" s="103"/>
    </row>
    <row r="46" spans="1:3" x14ac:dyDescent="0.35">
      <c r="A46" s="104"/>
      <c r="B46" s="108"/>
      <c r="C46" s="103"/>
    </row>
    <row r="47" spans="1:3" x14ac:dyDescent="0.35">
      <c r="A47" s="104" t="s">
        <v>64</v>
      </c>
      <c r="B47" s="106" t="s">
        <v>89</v>
      </c>
      <c r="C47" s="103"/>
    </row>
    <row r="48" spans="1:3" x14ac:dyDescent="0.35">
      <c r="A48" s="104" t="s">
        <v>66</v>
      </c>
      <c r="B48" s="108" t="s">
        <v>90</v>
      </c>
      <c r="C48" s="103"/>
    </row>
    <row r="49" spans="1:3" x14ac:dyDescent="0.35">
      <c r="A49" s="104"/>
      <c r="B49" s="108"/>
      <c r="C49" s="103"/>
    </row>
    <row r="50" spans="1:3" x14ac:dyDescent="0.35">
      <c r="A50" s="104" t="s">
        <v>64</v>
      </c>
      <c r="B50" s="106" t="s">
        <v>91</v>
      </c>
      <c r="C50" s="103"/>
    </row>
    <row r="51" spans="1:3" x14ac:dyDescent="0.35">
      <c r="A51" s="104" t="s">
        <v>66</v>
      </c>
      <c r="B51" s="108" t="s">
        <v>92</v>
      </c>
      <c r="C51" s="103"/>
    </row>
    <row r="52" spans="1:3" x14ac:dyDescent="0.35">
      <c r="A52" s="104"/>
      <c r="B52" s="108"/>
      <c r="C52" s="103"/>
    </row>
    <row r="53" spans="1:3" x14ac:dyDescent="0.35">
      <c r="A53" s="104" t="s">
        <v>64</v>
      </c>
      <c r="B53" s="106" t="s">
        <v>93</v>
      </c>
      <c r="C53" s="103"/>
    </row>
    <row r="54" spans="1:3" x14ac:dyDescent="0.35">
      <c r="A54" s="104" t="s">
        <v>66</v>
      </c>
      <c r="B54" s="108" t="s">
        <v>94</v>
      </c>
      <c r="C54" s="103"/>
    </row>
    <row r="55" spans="1:3" x14ac:dyDescent="0.35">
      <c r="A55" s="104"/>
      <c r="B55" s="108"/>
      <c r="C55" s="103"/>
    </row>
    <row r="56" spans="1:3" x14ac:dyDescent="0.35">
      <c r="A56" s="104" t="s">
        <v>64</v>
      </c>
      <c r="B56" s="106" t="s">
        <v>95</v>
      </c>
      <c r="C56" s="103"/>
    </row>
    <row r="57" spans="1:3" x14ac:dyDescent="0.35">
      <c r="A57" s="104" t="s">
        <v>66</v>
      </c>
      <c r="B57" s="108" t="s">
        <v>96</v>
      </c>
      <c r="C57" s="103"/>
    </row>
    <row r="58" spans="1:3" x14ac:dyDescent="0.35">
      <c r="A58" s="104"/>
      <c r="B58" s="108"/>
      <c r="C58" s="103"/>
    </row>
    <row r="59" spans="1:3" x14ac:dyDescent="0.35">
      <c r="A59" s="104" t="s">
        <v>64</v>
      </c>
      <c r="B59" s="106" t="s">
        <v>97</v>
      </c>
      <c r="C59" s="103"/>
    </row>
    <row r="60" spans="1:3" x14ac:dyDescent="0.35">
      <c r="A60" s="104" t="s">
        <v>66</v>
      </c>
      <c r="B60" s="106" t="s">
        <v>107</v>
      </c>
      <c r="C60" s="103"/>
    </row>
    <row r="61" spans="1:3" x14ac:dyDescent="0.35">
      <c r="A61" s="104"/>
      <c r="B61" s="107" t="s">
        <v>108</v>
      </c>
      <c r="C61" s="103"/>
    </row>
    <row r="62" spans="1:3" ht="29" x14ac:dyDescent="0.35">
      <c r="A62" s="104"/>
      <c r="B62" s="107" t="s">
        <v>109</v>
      </c>
      <c r="C62" s="103"/>
    </row>
    <row r="63" spans="1:3" x14ac:dyDescent="0.35">
      <c r="A63" s="104"/>
      <c r="B63" s="108"/>
      <c r="C63" s="103"/>
    </row>
    <row r="64" spans="1:3" x14ac:dyDescent="0.35">
      <c r="A64" s="104" t="s">
        <v>64</v>
      </c>
      <c r="B64" s="106" t="s">
        <v>98</v>
      </c>
      <c r="C64" s="103"/>
    </row>
    <row r="65" spans="1:3" x14ac:dyDescent="0.35">
      <c r="A65" s="104" t="s">
        <v>66</v>
      </c>
      <c r="B65" s="108" t="s">
        <v>99</v>
      </c>
      <c r="C65" s="103"/>
    </row>
    <row r="66" spans="1:3" x14ac:dyDescent="0.35">
      <c r="A66" s="104"/>
      <c r="B66" s="108"/>
      <c r="C66" s="103"/>
    </row>
    <row r="67" spans="1:3" x14ac:dyDescent="0.35">
      <c r="A67" s="104" t="s">
        <v>64</v>
      </c>
      <c r="B67" s="106" t="s">
        <v>115</v>
      </c>
      <c r="C67" s="103"/>
    </row>
    <row r="68" spans="1:3" x14ac:dyDescent="0.35">
      <c r="A68" s="104" t="s">
        <v>66</v>
      </c>
      <c r="B68" s="108" t="s">
        <v>116</v>
      </c>
      <c r="C68" s="103"/>
    </row>
    <row r="69" spans="1:3" x14ac:dyDescent="0.35">
      <c r="A69" s="104"/>
      <c r="B69" s="105"/>
      <c r="C69" s="103"/>
    </row>
    <row r="70" spans="1:3" hidden="1" x14ac:dyDescent="0.35">
      <c r="A70" s="101"/>
      <c r="B70" s="102"/>
    </row>
    <row r="71" spans="1:3" hidden="1" x14ac:dyDescent="0.35">
      <c r="A71" s="101"/>
      <c r="B71" s="102"/>
    </row>
    <row r="72" spans="1:3" hidden="1" x14ac:dyDescent="0.35">
      <c r="A72" s="101"/>
      <c r="B72" s="102"/>
    </row>
    <row r="73" spans="1:3" hidden="1" x14ac:dyDescent="0.35">
      <c r="A73" s="101"/>
      <c r="B73" s="102"/>
    </row>
  </sheetData>
  <sheetProtection algorithmName="SHA-512" hashValue="u1E0vA0q72OE/5nsDQlq0wtJ90xTHhhS4bDUhkALGRN7HKDnEoS7JXriQ/XWhJnVzR6wtm6WmDVNqM04Vnqpew==" saltValue="8AWLMRP5+I/dUoAwtPqPDw==" spinCount="100000" sheet="1" objects="1" scenarios="1" selectLockedCells="1"/>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366F-06BA-4F36-BE1A-9C4D911B1140}">
  <sheetPr codeName="Sheet1">
    <tabColor rgb="FF00B050"/>
    <pageSetUpPr fitToPage="1"/>
  </sheetPr>
  <dimension ref="A1:P128"/>
  <sheetViews>
    <sheetView showGridLines="0" zoomScaleNormal="100" workbookViewId="0">
      <selection activeCell="J9" sqref="J9"/>
    </sheetView>
  </sheetViews>
  <sheetFormatPr defaultColWidth="0" defaultRowHeight="14.5"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43" t="s">
        <v>24</v>
      </c>
      <c r="D7" s="143"/>
      <c r="E7" s="143"/>
      <c r="F7" s="143"/>
      <c r="G7" s="143"/>
      <c r="H7" s="143"/>
      <c r="I7" s="143"/>
      <c r="J7" s="143"/>
      <c r="K7" s="143"/>
      <c r="L7" s="143"/>
      <c r="M7" s="143"/>
      <c r="N7" s="143"/>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44"/>
      <c r="I28" s="25"/>
      <c r="J28" s="25"/>
      <c r="K28" s="25"/>
      <c r="L28" s="25"/>
      <c r="M28" s="25"/>
      <c r="N28" s="25"/>
      <c r="O28" s="30"/>
    </row>
    <row r="29" spans="2:15" ht="20" customHeight="1" x14ac:dyDescent="0.35">
      <c r="B29" s="29"/>
      <c r="C29" s="25"/>
      <c r="D29" s="25"/>
      <c r="E29" s="113" t="str">
        <f>IF(OR(L23="",L23="NO - I Do Not Agree"),"","Total 'Hectolitres' produced")</f>
        <v/>
      </c>
      <c r="F29" s="25"/>
      <c r="G29" s="114"/>
      <c r="H29" s="115" t="str">
        <f>IF(OR(L23="",L23="NO - I Do Not Agree"),"","(hectolitres)")</f>
        <v/>
      </c>
      <c r="I29" s="25"/>
      <c r="J29" s="49"/>
      <c r="K29" s="25"/>
      <c r="L29" s="25"/>
      <c r="M29" s="25"/>
      <c r="N29" s="25"/>
      <c r="O29" s="30"/>
    </row>
    <row r="30" spans="2:15" x14ac:dyDescent="0.35">
      <c r="B30" s="29"/>
      <c r="C30" s="25"/>
      <c r="D30" s="25"/>
      <c r="E30" s="111"/>
      <c r="F30" s="25"/>
      <c r="G30" s="110" t="str">
        <f>IF(OR(L23="",L23="NO - I Do Not Agree"),"",IF(G29&gt;=20001,"Over Threshold",""))</f>
        <v/>
      </c>
      <c r="H30" s="94"/>
      <c r="I30" s="39"/>
      <c r="J30" s="25"/>
      <c r="K30" s="95"/>
      <c r="L30" s="40"/>
      <c r="M30" s="96"/>
      <c r="N30" s="25"/>
      <c r="O30" s="30"/>
    </row>
    <row r="31" spans="2:15" x14ac:dyDescent="0.35">
      <c r="B31" s="29"/>
      <c r="C31" s="25"/>
      <c r="D31" s="25"/>
      <c r="E31" s="52"/>
      <c r="F31" s="25"/>
      <c r="G31" s="112"/>
      <c r="H31" s="94"/>
      <c r="I31" s="53"/>
      <c r="J31" s="25"/>
      <c r="K31" s="25"/>
      <c r="L31" s="25"/>
      <c r="M31" s="50"/>
      <c r="N31" s="25"/>
      <c r="O31" s="30"/>
    </row>
    <row r="32" spans="2:15" x14ac:dyDescent="0.35">
      <c r="B32" s="29"/>
      <c r="C32" s="25"/>
      <c r="D32" s="25"/>
      <c r="E32" s="52"/>
      <c r="F32" s="25"/>
      <c r="G32" s="156"/>
      <c r="H32" s="156"/>
      <c r="I32" s="92"/>
      <c r="J32" s="44"/>
      <c r="K32" s="44"/>
      <c r="L32" s="44"/>
      <c r="M32" s="96"/>
      <c r="N32" s="44"/>
      <c r="O32" s="32"/>
    </row>
    <row r="33" spans="2:15" x14ac:dyDescent="0.35">
      <c r="B33" s="29"/>
      <c r="C33" s="25"/>
      <c r="D33" s="25"/>
      <c r="E33" s="25"/>
      <c r="F33" s="25"/>
      <c r="G33" s="25"/>
      <c r="H33" s="41"/>
      <c r="I33" s="92"/>
      <c r="J33" s="44"/>
      <c r="K33" s="44"/>
      <c r="L33" s="44"/>
      <c r="M33" s="93"/>
      <c r="N33" s="44"/>
      <c r="O33" s="32"/>
    </row>
    <row r="34" spans="2:15" x14ac:dyDescent="0.35">
      <c r="B34" s="29"/>
      <c r="C34" s="25"/>
      <c r="D34" s="42" t="str">
        <f>IF(L23="YES - I agree","Do you use a contract producer/wholesaler(s)?","")</f>
        <v/>
      </c>
      <c r="E34" s="25"/>
      <c r="F34" s="25"/>
      <c r="G34" s="87"/>
      <c r="H34" s="25"/>
      <c r="I34" s="25"/>
      <c r="J34" s="25"/>
      <c r="K34" s="25"/>
      <c r="L34" s="25"/>
      <c r="M34" s="25"/>
      <c r="N34" s="25"/>
      <c r="O34" s="30"/>
    </row>
    <row r="35" spans="2:15" ht="50" customHeight="1" x14ac:dyDescent="0.35">
      <c r="B35" s="29"/>
      <c r="C35" s="25"/>
      <c r="D35" s="120" t="str">
        <f>IF($G$34="YES","Name of contract Producer/wholesaler(s):","")</f>
        <v/>
      </c>
      <c r="E35" s="25"/>
      <c r="F35" s="25"/>
      <c r="G35" s="157"/>
      <c r="H35" s="157"/>
      <c r="I35" s="157"/>
      <c r="J35" s="157"/>
      <c r="K35" s="157"/>
      <c r="L35" s="157"/>
      <c r="M35" s="25"/>
      <c r="N35" s="25"/>
      <c r="O35" s="30"/>
    </row>
    <row r="36" spans="2:15" x14ac:dyDescent="0.35">
      <c r="B36" s="29"/>
      <c r="C36" s="25"/>
      <c r="D36" s="43" t="str">
        <f>IF($G$34="YES","Address of contract Producer/wholesaler(s):","")</f>
        <v/>
      </c>
      <c r="E36" s="25"/>
      <c r="F36" s="25"/>
      <c r="G36" s="157"/>
      <c r="H36" s="157"/>
      <c r="I36" s="157"/>
      <c r="J36" s="157"/>
      <c r="K36" s="157"/>
      <c r="L36" s="157"/>
      <c r="M36" s="25"/>
      <c r="N36" s="25"/>
      <c r="O36" s="30"/>
    </row>
    <row r="37" spans="2:15" x14ac:dyDescent="0.35">
      <c r="B37" s="29"/>
      <c r="C37" s="25"/>
      <c r="D37" s="43" t="str">
        <f>IF($G$34="YES","Total Production of contract Producer/wholesaler(s):","")</f>
        <v/>
      </c>
      <c r="E37" s="25"/>
      <c r="F37" s="25"/>
      <c r="G37" s="157"/>
      <c r="H37" s="157"/>
      <c r="I37" s="157"/>
      <c r="J37" s="157"/>
      <c r="K37" s="157"/>
      <c r="L37" s="157"/>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7"/>
      <c r="H39" s="25"/>
      <c r="I39" s="25"/>
      <c r="J39" s="25"/>
      <c r="K39" s="25"/>
      <c r="L39" s="25"/>
      <c r="M39" s="25"/>
      <c r="N39" s="25"/>
      <c r="O39" s="30"/>
    </row>
    <row r="40" spans="2:15" ht="50" customHeight="1" x14ac:dyDescent="0.35">
      <c r="B40" s="29"/>
      <c r="C40" s="25"/>
      <c r="D40" s="120" t="str">
        <f>IF($G$39="YES","Name of companies you produce for:","")</f>
        <v/>
      </c>
      <c r="E40" s="25"/>
      <c r="F40" s="25"/>
      <c r="G40" s="147"/>
      <c r="H40" s="147"/>
      <c r="I40" s="147"/>
      <c r="J40" s="147"/>
      <c r="K40" s="147"/>
      <c r="L40" s="147"/>
      <c r="M40" s="25"/>
      <c r="N40" s="25"/>
      <c r="O40" s="30"/>
    </row>
    <row r="41" spans="2:15" x14ac:dyDescent="0.35">
      <c r="B41" s="29"/>
      <c r="C41" s="25"/>
      <c r="D41" s="25"/>
      <c r="E41" s="25"/>
      <c r="F41" s="25"/>
      <c r="G41" s="147"/>
      <c r="H41" s="147"/>
      <c r="I41" s="147"/>
      <c r="J41" s="147"/>
      <c r="K41" s="147"/>
      <c r="L41" s="147"/>
      <c r="M41" s="25"/>
      <c r="N41" s="25"/>
      <c r="O41" s="30"/>
    </row>
    <row r="42" spans="2:15" x14ac:dyDescent="0.35">
      <c r="B42" s="29"/>
      <c r="C42" s="25"/>
      <c r="D42" s="25"/>
      <c r="E42" s="25"/>
      <c r="F42" s="25"/>
      <c r="G42" s="147"/>
      <c r="H42" s="147"/>
      <c r="I42" s="147"/>
      <c r="J42" s="147"/>
      <c r="K42" s="147"/>
      <c r="L42" s="14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hidden="1" x14ac:dyDescent="0.35">
      <c r="C65" s="1"/>
      <c r="D65" s="1"/>
      <c r="E65" s="1"/>
      <c r="F65" s="1"/>
      <c r="G65" s="1"/>
      <c r="H65" s="1"/>
      <c r="I65" s="1"/>
      <c r="J65" s="1"/>
      <c r="K65" s="1"/>
      <c r="L65" s="1"/>
      <c r="M65" s="1"/>
      <c r="N65" s="1"/>
    </row>
    <row r="66" spans="3:14" hidden="1" x14ac:dyDescent="0.35">
      <c r="C66" s="1"/>
      <c r="D66" s="1"/>
      <c r="E66" s="1"/>
      <c r="F66" s="1"/>
      <c r="G66" s="1"/>
      <c r="H66" s="1"/>
      <c r="I66" s="1"/>
      <c r="J66" s="1"/>
      <c r="K66" s="1"/>
      <c r="L66" s="1"/>
      <c r="M66" s="1"/>
      <c r="N66" s="1"/>
    </row>
    <row r="67" spans="3:14" hidden="1" x14ac:dyDescent="0.35">
      <c r="C67" s="1"/>
      <c r="D67" s="1"/>
      <c r="E67" s="1"/>
      <c r="F67" s="1"/>
      <c r="G67" s="1"/>
      <c r="H67" s="1"/>
      <c r="I67" s="1"/>
      <c r="J67" s="1"/>
      <c r="K67" s="1"/>
      <c r="L67" s="1"/>
      <c r="M67" s="1"/>
      <c r="N67" s="1"/>
    </row>
    <row r="68" spans="3:14" hidden="1" x14ac:dyDescent="0.35">
      <c r="C68" s="1"/>
      <c r="D68" s="1"/>
      <c r="E68" s="1"/>
      <c r="F68" s="1"/>
      <c r="G68" s="1"/>
      <c r="H68" s="1"/>
      <c r="I68" s="1"/>
      <c r="J68" s="1"/>
      <c r="K68" s="1"/>
      <c r="L68" s="1"/>
      <c r="M68" s="1"/>
      <c r="N68" s="1"/>
    </row>
    <row r="69" spans="3:14" hidden="1" x14ac:dyDescent="0.35">
      <c r="C69" s="1"/>
      <c r="D69" s="1"/>
      <c r="E69" s="1"/>
      <c r="F69" s="1"/>
      <c r="G69" s="1"/>
      <c r="H69" s="1"/>
      <c r="I69" s="1"/>
      <c r="J69" s="1"/>
      <c r="K69" s="1"/>
      <c r="L69" s="1"/>
      <c r="M69" s="1"/>
      <c r="N69" s="1"/>
    </row>
    <row r="70" spans="3:14" hidden="1" x14ac:dyDescent="0.35">
      <c r="C70" s="1"/>
      <c r="D70" s="1"/>
      <c r="E70" s="1"/>
      <c r="F70" s="1"/>
      <c r="G70" s="1"/>
      <c r="H70" s="1"/>
      <c r="I70" s="1"/>
      <c r="J70" s="1"/>
      <c r="K70" s="1"/>
      <c r="L70" s="1"/>
      <c r="M70" s="1"/>
      <c r="N70" s="1"/>
    </row>
    <row r="71" spans="3:14" hidden="1" x14ac:dyDescent="0.35">
      <c r="C71" s="1"/>
      <c r="D71" s="1"/>
      <c r="E71" s="1"/>
      <c r="F71" s="1"/>
      <c r="G71" s="1"/>
      <c r="H71" s="1"/>
      <c r="I71" s="1"/>
      <c r="J71" s="1"/>
      <c r="K71" s="1"/>
      <c r="L71" s="1"/>
      <c r="M71" s="1"/>
      <c r="N71" s="1"/>
    </row>
    <row r="72" spans="3:14" hidden="1" x14ac:dyDescent="0.35">
      <c r="C72" s="1"/>
      <c r="D72" s="1"/>
      <c r="E72" s="1"/>
      <c r="F72" s="1"/>
      <c r="G72" s="1"/>
      <c r="H72" s="1"/>
      <c r="I72" s="1"/>
      <c r="J72" s="1"/>
      <c r="K72" s="1"/>
      <c r="L72" s="1"/>
      <c r="M72" s="1"/>
      <c r="N72" s="1"/>
    </row>
    <row r="73" spans="3:14" hidden="1" x14ac:dyDescent="0.35">
      <c r="C73" s="1"/>
      <c r="D73" s="1"/>
      <c r="E73" s="1"/>
      <c r="F73" s="1"/>
      <c r="G73" s="1"/>
      <c r="H73" s="1"/>
      <c r="I73" s="1"/>
      <c r="J73" s="1"/>
      <c r="K73" s="1"/>
      <c r="L73" s="1"/>
      <c r="M73" s="1"/>
      <c r="N73" s="1"/>
    </row>
    <row r="74" spans="3:14" hidden="1" x14ac:dyDescent="0.35">
      <c r="C74" s="1"/>
      <c r="D74" s="1"/>
      <c r="E74" s="1"/>
      <c r="F74" s="1"/>
      <c r="G74" s="1"/>
      <c r="H74" s="1"/>
      <c r="I74" s="1"/>
      <c r="J74" s="1"/>
      <c r="K74" s="1"/>
      <c r="L74" s="1"/>
      <c r="M74" s="1"/>
      <c r="N74" s="1"/>
    </row>
    <row r="75" spans="3:14" hidden="1" x14ac:dyDescent="0.35">
      <c r="C75" s="1"/>
      <c r="D75" s="1"/>
      <c r="E75" s="1"/>
      <c r="F75" s="1"/>
      <c r="G75" s="1"/>
      <c r="H75" s="1"/>
      <c r="I75" s="1"/>
      <c r="J75" s="1"/>
      <c r="K75" s="1"/>
      <c r="L75" s="1"/>
      <c r="M75" s="1"/>
      <c r="N75" s="1"/>
    </row>
    <row r="76" spans="3:14" hidden="1" x14ac:dyDescent="0.35">
      <c r="C76" s="1"/>
      <c r="D76" s="1"/>
      <c r="E76" s="1"/>
      <c r="F76" s="1"/>
      <c r="G76" s="1"/>
      <c r="H76" s="1"/>
      <c r="I76" s="1"/>
      <c r="J76" s="1"/>
      <c r="K76" s="1"/>
      <c r="L76" s="1"/>
      <c r="M76" s="1"/>
      <c r="N76" s="1"/>
    </row>
    <row r="77" spans="3:14" hidden="1" x14ac:dyDescent="0.35">
      <c r="C77" s="1"/>
      <c r="D77" s="1"/>
      <c r="E77" s="1"/>
      <c r="F77" s="1"/>
      <c r="G77" s="1"/>
      <c r="H77" s="1"/>
      <c r="I77" s="1"/>
      <c r="J77" s="1"/>
      <c r="K77" s="1"/>
      <c r="L77" s="1"/>
      <c r="M77" s="1"/>
      <c r="N77" s="1"/>
    </row>
    <row r="78" spans="3:14" hidden="1" x14ac:dyDescent="0.35">
      <c r="C78" s="1"/>
      <c r="D78" s="1"/>
      <c r="E78" s="1"/>
      <c r="F78" s="1"/>
      <c r="G78" s="1"/>
      <c r="H78" s="1"/>
      <c r="I78" s="1"/>
      <c r="J78" s="1"/>
      <c r="K78" s="1"/>
      <c r="L78" s="1"/>
      <c r="M78" s="1"/>
      <c r="N78" s="1"/>
    </row>
    <row r="79" spans="3:14" hidden="1" x14ac:dyDescent="0.35">
      <c r="C79" s="1"/>
      <c r="D79" s="1"/>
      <c r="E79" s="1"/>
      <c r="F79" s="1"/>
      <c r="G79" s="1"/>
      <c r="H79" s="1"/>
      <c r="I79" s="1"/>
      <c r="J79" s="1"/>
      <c r="K79" s="1"/>
      <c r="L79" s="1"/>
      <c r="M79" s="1"/>
      <c r="N79" s="1"/>
    </row>
    <row r="80" spans="3:14" hidden="1" x14ac:dyDescent="0.35">
      <c r="C80" s="1"/>
      <c r="D80" s="1"/>
      <c r="E80" s="1"/>
      <c r="F80" s="1"/>
      <c r="G80" s="1"/>
      <c r="H80" s="1"/>
      <c r="I80" s="1"/>
      <c r="J80" s="1"/>
      <c r="K80" s="1"/>
      <c r="L80" s="1"/>
      <c r="M80" s="1"/>
      <c r="N80" s="1"/>
    </row>
    <row r="81" spans="3:14" hidden="1" x14ac:dyDescent="0.35">
      <c r="C81" s="1"/>
      <c r="D81" s="1"/>
      <c r="E81" s="1"/>
      <c r="F81" s="1"/>
      <c r="G81" s="1"/>
      <c r="H81" s="1"/>
      <c r="I81" s="1"/>
      <c r="J81" s="1"/>
      <c r="K81" s="1"/>
      <c r="L81" s="1"/>
      <c r="M81" s="1"/>
      <c r="N81" s="1"/>
    </row>
    <row r="82" spans="3:14" hidden="1" x14ac:dyDescent="0.35">
      <c r="C82" s="1"/>
      <c r="D82" s="1"/>
      <c r="E82" s="1"/>
      <c r="F82" s="1"/>
      <c r="G82" s="1"/>
      <c r="H82" s="1"/>
      <c r="I82" s="1"/>
      <c r="J82" s="1"/>
      <c r="K82" s="1"/>
      <c r="L82" s="1"/>
      <c r="M82" s="1"/>
      <c r="N82" s="1"/>
    </row>
    <row r="83" spans="3:14" hidden="1" x14ac:dyDescent="0.35">
      <c r="C83" s="1"/>
      <c r="D83" s="1"/>
      <c r="E83" s="1"/>
      <c r="F83" s="1"/>
      <c r="G83" s="1"/>
      <c r="H83" s="1"/>
      <c r="I83" s="1"/>
      <c r="J83" s="1"/>
      <c r="K83" s="1"/>
      <c r="L83" s="1"/>
      <c r="M83" s="1"/>
      <c r="N83" s="1"/>
    </row>
    <row r="84" spans="3:14" hidden="1" x14ac:dyDescent="0.35">
      <c r="C84" s="1"/>
      <c r="D84" s="1"/>
      <c r="E84" s="1"/>
      <c r="F84" s="1"/>
      <c r="G84" s="1"/>
      <c r="H84" s="1"/>
      <c r="I84" s="1"/>
      <c r="J84" s="1"/>
      <c r="K84" s="1"/>
      <c r="L84" s="1"/>
      <c r="M84" s="1"/>
      <c r="N84" s="1"/>
    </row>
    <row r="85" spans="3:14" hidden="1" x14ac:dyDescent="0.35">
      <c r="C85" s="1"/>
      <c r="D85" s="1"/>
      <c r="E85" s="1"/>
      <c r="F85" s="1"/>
      <c r="G85" s="1"/>
      <c r="H85" s="1"/>
      <c r="I85" s="1"/>
      <c r="J85" s="1"/>
      <c r="K85" s="1"/>
      <c r="L85" s="1"/>
      <c r="M85" s="1"/>
      <c r="N85" s="1"/>
    </row>
    <row r="86" spans="3:14" hidden="1" x14ac:dyDescent="0.35">
      <c r="C86" s="1"/>
      <c r="D86" s="1"/>
      <c r="E86" s="1"/>
      <c r="F86" s="1"/>
      <c r="G86" s="1"/>
      <c r="H86" s="1"/>
      <c r="I86" s="1"/>
      <c r="J86" s="1"/>
      <c r="K86" s="1"/>
      <c r="L86" s="1"/>
      <c r="M86" s="1"/>
      <c r="N86" s="1"/>
    </row>
    <row r="87" spans="3:14" hidden="1" x14ac:dyDescent="0.35">
      <c r="C87" s="1"/>
      <c r="D87" s="1"/>
      <c r="E87" s="1"/>
      <c r="F87" s="1"/>
      <c r="G87" s="1"/>
      <c r="H87" s="1"/>
      <c r="I87" s="1"/>
      <c r="J87" s="1"/>
      <c r="K87" s="1"/>
      <c r="L87" s="1"/>
      <c r="M87" s="1"/>
      <c r="N87" s="1"/>
    </row>
    <row r="88" spans="3:14" hidden="1" x14ac:dyDescent="0.35">
      <c r="C88" s="1"/>
      <c r="D88" s="1"/>
      <c r="E88" s="1"/>
      <c r="F88" s="1"/>
      <c r="G88" s="1"/>
      <c r="H88" s="1"/>
      <c r="I88" s="1"/>
      <c r="J88" s="1"/>
      <c r="K88" s="1"/>
      <c r="L88" s="1"/>
      <c r="M88" s="1"/>
      <c r="N88" s="1"/>
    </row>
    <row r="89" spans="3:14" hidden="1" x14ac:dyDescent="0.35">
      <c r="C89" s="1"/>
      <c r="D89" s="1"/>
      <c r="E89" s="1"/>
      <c r="F89" s="1"/>
      <c r="G89" s="1"/>
      <c r="H89" s="1"/>
      <c r="I89" s="1"/>
      <c r="J89" s="1"/>
      <c r="K89" s="1"/>
      <c r="L89" s="1"/>
      <c r="M89" s="1"/>
      <c r="N89" s="1"/>
    </row>
    <row r="90" spans="3:14" hidden="1" x14ac:dyDescent="0.35">
      <c r="C90" s="1"/>
      <c r="D90" s="1"/>
      <c r="E90" s="1"/>
      <c r="F90" s="1"/>
      <c r="G90" s="1"/>
      <c r="H90" s="1"/>
      <c r="I90" s="1"/>
      <c r="J90" s="1"/>
      <c r="K90" s="1"/>
      <c r="L90" s="1"/>
      <c r="M90" s="1"/>
      <c r="N90" s="1"/>
    </row>
    <row r="91" spans="3:14" hidden="1" x14ac:dyDescent="0.35">
      <c r="C91" s="1"/>
      <c r="D91" s="1"/>
      <c r="E91" s="1"/>
      <c r="F91" s="1"/>
      <c r="G91" s="1"/>
      <c r="H91" s="1"/>
      <c r="I91" s="1"/>
      <c r="J91" s="1"/>
      <c r="K91" s="1"/>
      <c r="L91" s="1"/>
      <c r="M91" s="1"/>
      <c r="N91" s="1"/>
    </row>
    <row r="92" spans="3:14" hidden="1" x14ac:dyDescent="0.35">
      <c r="C92" s="1"/>
      <c r="D92" s="1"/>
      <c r="E92" s="1"/>
      <c r="F92" s="1"/>
      <c r="G92" s="1"/>
      <c r="H92" s="1"/>
      <c r="I92" s="1"/>
      <c r="J92" s="1"/>
      <c r="K92" s="1"/>
      <c r="L92" s="1"/>
      <c r="M92" s="1"/>
      <c r="N92" s="1"/>
    </row>
    <row r="93" spans="3:14" hidden="1" x14ac:dyDescent="0.35">
      <c r="C93" s="1"/>
      <c r="D93" s="1"/>
      <c r="E93" s="1"/>
      <c r="F93" s="1"/>
      <c r="G93" s="1"/>
      <c r="H93" s="1"/>
      <c r="I93" s="1"/>
      <c r="J93" s="1"/>
      <c r="K93" s="1"/>
      <c r="L93" s="1"/>
      <c r="M93" s="1"/>
      <c r="N93" s="1"/>
    </row>
    <row r="94" spans="3:14" hidden="1" x14ac:dyDescent="0.35">
      <c r="C94" s="1"/>
      <c r="D94" s="1"/>
      <c r="E94" s="1"/>
      <c r="F94" s="1"/>
      <c r="G94" s="1"/>
      <c r="H94" s="1"/>
      <c r="I94" s="1"/>
      <c r="J94" s="1"/>
      <c r="K94" s="1"/>
      <c r="L94" s="1"/>
      <c r="M94" s="1"/>
      <c r="N94" s="1"/>
    </row>
    <row r="95" spans="3:14" hidden="1" x14ac:dyDescent="0.35">
      <c r="C95" s="1"/>
      <c r="D95" s="1"/>
      <c r="E95" s="1"/>
      <c r="F95" s="1"/>
      <c r="G95" s="1"/>
      <c r="H95" s="1"/>
      <c r="I95" s="1"/>
      <c r="J95" s="1"/>
      <c r="K95" s="1"/>
      <c r="L95" s="1"/>
      <c r="M95" s="1"/>
      <c r="N95" s="1"/>
    </row>
    <row r="96" spans="3:14" hidden="1" x14ac:dyDescent="0.35">
      <c r="C96" s="1"/>
      <c r="D96" s="1"/>
      <c r="E96" s="1"/>
      <c r="F96" s="1"/>
      <c r="G96" s="1"/>
      <c r="H96" s="1"/>
      <c r="I96" s="1"/>
      <c r="J96" s="1"/>
      <c r="K96" s="1"/>
      <c r="L96" s="1"/>
      <c r="M96" s="1"/>
      <c r="N96" s="1"/>
    </row>
    <row r="97" spans="3:14" hidden="1" x14ac:dyDescent="0.35">
      <c r="C97" s="1"/>
      <c r="D97" s="1"/>
      <c r="E97" s="1"/>
      <c r="F97" s="1"/>
      <c r="G97" s="1"/>
      <c r="H97" s="1"/>
      <c r="I97" s="1"/>
      <c r="J97" s="1"/>
      <c r="K97" s="1"/>
      <c r="L97" s="1"/>
      <c r="M97" s="1"/>
      <c r="N97" s="1"/>
    </row>
    <row r="98" spans="3:14" hidden="1" x14ac:dyDescent="0.35">
      <c r="C98" s="1"/>
      <c r="D98" s="1"/>
      <c r="E98" s="1"/>
      <c r="F98" s="1"/>
      <c r="G98" s="1"/>
      <c r="H98" s="1"/>
      <c r="I98" s="1"/>
      <c r="J98" s="1"/>
      <c r="K98" s="1"/>
      <c r="L98" s="1"/>
      <c r="M98" s="1"/>
      <c r="N98" s="1"/>
    </row>
    <row r="99" spans="3:14" hidden="1" x14ac:dyDescent="0.35">
      <c r="C99" s="1"/>
      <c r="D99" s="1"/>
      <c r="E99" s="1"/>
      <c r="F99" s="1"/>
      <c r="G99" s="1"/>
      <c r="H99" s="1"/>
      <c r="I99" s="1"/>
      <c r="J99" s="1"/>
      <c r="K99" s="1"/>
      <c r="L99" s="1"/>
      <c r="M99" s="1"/>
      <c r="N99" s="1"/>
    </row>
    <row r="100" spans="3:14" hidden="1" x14ac:dyDescent="0.35">
      <c r="C100" s="1"/>
      <c r="D100" s="1"/>
      <c r="E100" s="1"/>
      <c r="F100" s="1"/>
      <c r="G100" s="1"/>
      <c r="H100" s="1"/>
      <c r="I100" s="1"/>
      <c r="J100" s="1"/>
      <c r="K100" s="1"/>
      <c r="L100" s="1"/>
      <c r="M100" s="1"/>
      <c r="N100" s="1"/>
    </row>
    <row r="101" spans="3:14" hidden="1" x14ac:dyDescent="0.35">
      <c r="C101" s="1"/>
      <c r="D101" s="1"/>
      <c r="E101" s="1"/>
      <c r="F101" s="1"/>
      <c r="G101" s="1"/>
      <c r="H101" s="1"/>
      <c r="I101" s="1"/>
      <c r="J101" s="1"/>
      <c r="K101" s="1"/>
      <c r="L101" s="1"/>
      <c r="M101" s="1"/>
      <c r="N101" s="1"/>
    </row>
    <row r="102" spans="3:14" hidden="1" x14ac:dyDescent="0.35">
      <c r="C102" s="1"/>
      <c r="D102" s="1"/>
      <c r="E102" s="1"/>
      <c r="F102" s="1"/>
      <c r="G102" s="1"/>
      <c r="H102" s="1"/>
      <c r="I102" s="1"/>
      <c r="J102" s="1"/>
      <c r="K102" s="1"/>
      <c r="L102" s="1"/>
      <c r="M102" s="1"/>
      <c r="N102" s="1"/>
    </row>
    <row r="103" spans="3:14" hidden="1" x14ac:dyDescent="0.35">
      <c r="C103" s="1"/>
      <c r="D103" s="1"/>
      <c r="E103" s="1"/>
      <c r="F103" s="1"/>
      <c r="G103" s="1"/>
      <c r="H103" s="1"/>
      <c r="I103" s="1"/>
      <c r="J103" s="1"/>
      <c r="K103" s="1"/>
      <c r="L103" s="1"/>
      <c r="M103" s="1"/>
      <c r="N103" s="1"/>
    </row>
    <row r="104" spans="3:14" hidden="1" x14ac:dyDescent="0.35">
      <c r="C104" s="1"/>
      <c r="D104" s="1"/>
      <c r="E104" s="1"/>
      <c r="F104" s="1"/>
      <c r="G104" s="1"/>
      <c r="H104" s="1"/>
      <c r="I104" s="1"/>
      <c r="J104" s="1"/>
      <c r="K104" s="1"/>
      <c r="L104" s="1"/>
      <c r="M104" s="1"/>
      <c r="N104" s="1"/>
    </row>
    <row r="105" spans="3:14" hidden="1" x14ac:dyDescent="0.35">
      <c r="C105" s="1"/>
      <c r="D105" s="1"/>
      <c r="E105" s="1"/>
      <c r="F105" s="1"/>
      <c r="G105" s="1"/>
      <c r="H105" s="1"/>
      <c r="I105" s="1"/>
      <c r="J105" s="1"/>
      <c r="K105" s="1"/>
      <c r="L105" s="1"/>
      <c r="M105" s="1"/>
      <c r="N105" s="1"/>
    </row>
    <row r="106" spans="3:14" hidden="1" x14ac:dyDescent="0.35">
      <c r="C106" s="1"/>
      <c r="D106" s="1"/>
      <c r="E106" s="1"/>
      <c r="F106" s="1"/>
      <c r="G106" s="1"/>
      <c r="H106" s="1"/>
      <c r="I106" s="1"/>
      <c r="J106" s="1"/>
      <c r="K106" s="1"/>
      <c r="L106" s="1"/>
      <c r="M106" s="1"/>
      <c r="N106" s="1"/>
    </row>
    <row r="107" spans="3:14" hidden="1" x14ac:dyDescent="0.35">
      <c r="C107" s="1"/>
      <c r="D107" s="1"/>
      <c r="E107" s="1"/>
      <c r="F107" s="1"/>
      <c r="G107" s="1"/>
      <c r="H107" s="1"/>
      <c r="I107" s="1"/>
      <c r="J107" s="1"/>
      <c r="K107" s="1"/>
      <c r="L107" s="1"/>
      <c r="M107" s="1"/>
      <c r="N107" s="1"/>
    </row>
    <row r="108" spans="3:14" hidden="1" x14ac:dyDescent="0.35">
      <c r="C108" s="1"/>
      <c r="D108" s="1"/>
      <c r="E108" s="1"/>
      <c r="F108" s="1"/>
      <c r="G108" s="1"/>
      <c r="H108" s="1"/>
      <c r="I108" s="1"/>
      <c r="J108" s="1"/>
      <c r="K108" s="1"/>
      <c r="L108" s="1"/>
      <c r="M108" s="1"/>
      <c r="N108" s="1"/>
    </row>
    <row r="109" spans="3:14" hidden="1" x14ac:dyDescent="0.35">
      <c r="C109" s="1"/>
      <c r="D109" s="1"/>
      <c r="E109" s="1"/>
      <c r="F109" s="1"/>
      <c r="G109" s="1"/>
      <c r="H109" s="1"/>
      <c r="I109" s="1"/>
      <c r="J109" s="1"/>
      <c r="K109" s="1"/>
      <c r="L109" s="1"/>
      <c r="M109" s="1"/>
      <c r="N109" s="1"/>
    </row>
    <row r="110" spans="3:14" hidden="1" x14ac:dyDescent="0.35">
      <c r="C110" s="1"/>
      <c r="D110" s="1"/>
      <c r="E110" s="1"/>
      <c r="F110" s="1"/>
      <c r="G110" s="1"/>
      <c r="H110" s="1"/>
      <c r="I110" s="1"/>
      <c r="J110" s="1"/>
      <c r="K110" s="1"/>
      <c r="L110" s="1"/>
      <c r="M110" s="1"/>
      <c r="N110" s="1"/>
    </row>
    <row r="111" spans="3:14" hidden="1" x14ac:dyDescent="0.35">
      <c r="C111" s="1"/>
      <c r="D111" s="1"/>
      <c r="E111" s="1"/>
      <c r="F111" s="1"/>
      <c r="G111" s="1"/>
      <c r="H111" s="1"/>
      <c r="I111" s="1"/>
      <c r="J111" s="1"/>
      <c r="K111" s="1"/>
      <c r="L111" s="1"/>
      <c r="M111" s="1"/>
      <c r="N111" s="1"/>
    </row>
    <row r="112" spans="3:14" hidden="1" x14ac:dyDescent="0.35">
      <c r="C112" s="1"/>
      <c r="D112" s="1"/>
      <c r="E112" s="1"/>
      <c r="F112" s="1"/>
      <c r="G112" s="1"/>
      <c r="H112" s="1"/>
      <c r="I112" s="1"/>
      <c r="J112" s="1"/>
      <c r="K112" s="1"/>
      <c r="L112" s="1"/>
      <c r="M112" s="1"/>
      <c r="N112" s="1"/>
    </row>
    <row r="113" spans="3:14" hidden="1" x14ac:dyDescent="0.35">
      <c r="C113" s="1"/>
      <c r="D113" s="1"/>
      <c r="E113" s="1"/>
      <c r="F113" s="1"/>
      <c r="G113" s="1"/>
      <c r="H113" s="1"/>
      <c r="I113" s="1"/>
      <c r="J113" s="1"/>
      <c r="K113" s="1"/>
      <c r="L113" s="1"/>
      <c r="M113" s="1"/>
      <c r="N113" s="1"/>
    </row>
    <row r="114" spans="3:14" hidden="1" x14ac:dyDescent="0.35">
      <c r="C114" s="1"/>
      <c r="D114" s="1"/>
      <c r="E114" s="1"/>
      <c r="F114" s="1"/>
      <c r="G114" s="1"/>
      <c r="H114" s="1"/>
      <c r="I114" s="1"/>
      <c r="J114" s="1"/>
      <c r="K114" s="1"/>
      <c r="L114" s="1"/>
      <c r="M114" s="1"/>
      <c r="N114" s="1"/>
    </row>
    <row r="115" spans="3:14" hidden="1" x14ac:dyDescent="0.35">
      <c r="C115" s="1"/>
      <c r="D115" s="1"/>
      <c r="E115" s="1"/>
      <c r="F115" s="1"/>
      <c r="G115" s="1"/>
      <c r="H115" s="1"/>
      <c r="I115" s="1"/>
      <c r="J115" s="1"/>
      <c r="K115" s="1"/>
      <c r="L115" s="1"/>
      <c r="M115" s="1"/>
      <c r="N115" s="1"/>
    </row>
    <row r="116" spans="3:14" hidden="1" x14ac:dyDescent="0.35">
      <c r="C116" s="1"/>
      <c r="D116" s="1"/>
      <c r="E116" s="1"/>
      <c r="F116" s="1"/>
      <c r="G116" s="1"/>
      <c r="H116" s="1"/>
      <c r="I116" s="1"/>
      <c r="J116" s="1"/>
      <c r="K116" s="1"/>
      <c r="L116" s="1"/>
      <c r="M116" s="1"/>
      <c r="N116" s="1"/>
    </row>
    <row r="117" spans="3:14" hidden="1" x14ac:dyDescent="0.35">
      <c r="C117" s="1"/>
      <c r="D117" s="1"/>
      <c r="E117" s="1"/>
      <c r="F117" s="1"/>
      <c r="G117" s="1"/>
      <c r="H117" s="1"/>
      <c r="I117" s="1"/>
      <c r="J117" s="1"/>
      <c r="K117" s="1"/>
      <c r="L117" s="1"/>
      <c r="M117" s="1"/>
      <c r="N117" s="1"/>
    </row>
    <row r="118" spans="3:14" hidden="1" x14ac:dyDescent="0.35">
      <c r="C118" s="1"/>
      <c r="D118" s="1"/>
      <c r="E118" s="1"/>
      <c r="F118" s="1"/>
      <c r="G118" s="1"/>
      <c r="H118" s="1"/>
      <c r="I118" s="1"/>
      <c r="J118" s="1"/>
      <c r="K118" s="1"/>
      <c r="L118" s="1"/>
      <c r="M118" s="1"/>
      <c r="N118" s="1"/>
    </row>
    <row r="119" spans="3:14" hidden="1" x14ac:dyDescent="0.35">
      <c r="C119" s="1"/>
      <c r="D119" s="1"/>
      <c r="E119" s="1"/>
      <c r="F119" s="1"/>
      <c r="G119" s="1"/>
      <c r="H119" s="1"/>
      <c r="I119" s="1"/>
      <c r="J119" s="1"/>
      <c r="K119" s="1"/>
      <c r="L119" s="1"/>
      <c r="M119" s="1"/>
      <c r="N119" s="1"/>
    </row>
    <row r="120" spans="3:14" hidden="1" x14ac:dyDescent="0.35">
      <c r="C120" s="1"/>
      <c r="D120" s="1"/>
      <c r="E120" s="1"/>
      <c r="F120" s="1"/>
      <c r="G120" s="1"/>
      <c r="H120" s="1"/>
      <c r="I120" s="1"/>
      <c r="J120" s="1"/>
      <c r="K120" s="1"/>
      <c r="L120" s="1"/>
      <c r="M120" s="1"/>
      <c r="N120" s="1"/>
    </row>
    <row r="121" spans="3:14" hidden="1" x14ac:dyDescent="0.35">
      <c r="C121" s="1"/>
      <c r="D121" s="1"/>
      <c r="E121" s="1"/>
      <c r="F121" s="1"/>
      <c r="G121" s="1"/>
      <c r="H121" s="1"/>
      <c r="I121" s="1"/>
      <c r="J121" s="1"/>
      <c r="K121" s="1"/>
      <c r="L121" s="1"/>
      <c r="M121" s="1"/>
      <c r="N121" s="1"/>
    </row>
    <row r="122" spans="3:14" hidden="1" x14ac:dyDescent="0.35">
      <c r="C122" s="1"/>
      <c r="D122" s="1"/>
      <c r="E122" s="1"/>
      <c r="F122" s="1"/>
      <c r="G122" s="1"/>
      <c r="H122" s="1"/>
      <c r="I122" s="1"/>
      <c r="J122" s="1"/>
      <c r="K122" s="1"/>
      <c r="L122" s="1"/>
      <c r="M122" s="1"/>
      <c r="N122" s="1"/>
    </row>
    <row r="123" spans="3:14" hidden="1" x14ac:dyDescent="0.35">
      <c r="C123" s="1"/>
      <c r="D123" s="1"/>
      <c r="E123" s="1"/>
      <c r="F123" s="1"/>
      <c r="G123" s="1"/>
      <c r="H123" s="1"/>
      <c r="I123" s="1"/>
      <c r="J123" s="1"/>
      <c r="K123" s="1"/>
      <c r="L123" s="1"/>
      <c r="M123" s="1"/>
      <c r="N123" s="1"/>
    </row>
    <row r="124" spans="3:14" hidden="1" x14ac:dyDescent="0.35">
      <c r="C124" s="1"/>
      <c r="D124" s="1"/>
      <c r="E124" s="1"/>
      <c r="F124" s="1"/>
      <c r="G124" s="1"/>
      <c r="H124" s="1"/>
      <c r="I124" s="1"/>
      <c r="J124" s="1"/>
      <c r="K124" s="1"/>
      <c r="L124" s="1"/>
      <c r="M124" s="1"/>
      <c r="N124" s="1"/>
    </row>
    <row r="125" spans="3:14" hidden="1" x14ac:dyDescent="0.35">
      <c r="C125" s="1"/>
      <c r="D125" s="1"/>
      <c r="E125" s="1"/>
      <c r="F125" s="1"/>
      <c r="G125" s="1"/>
      <c r="H125" s="1"/>
      <c r="I125" s="1"/>
      <c r="J125" s="1"/>
      <c r="K125" s="1"/>
      <c r="L125" s="1"/>
      <c r="M125" s="1"/>
      <c r="N125" s="1"/>
    </row>
    <row r="126" spans="3:14" hidden="1" x14ac:dyDescent="0.35">
      <c r="C126" s="1"/>
      <c r="D126" s="1"/>
      <c r="E126" s="1"/>
      <c r="F126" s="1"/>
      <c r="G126" s="1"/>
      <c r="H126" s="1"/>
      <c r="I126" s="1"/>
      <c r="J126" s="1"/>
      <c r="K126" s="1"/>
      <c r="L126" s="1"/>
      <c r="M126" s="1"/>
      <c r="N126" s="1"/>
    </row>
    <row r="127" spans="3:14" hidden="1" x14ac:dyDescent="0.35">
      <c r="C127" s="1"/>
      <c r="D127" s="1"/>
      <c r="E127" s="1"/>
      <c r="F127" s="1"/>
      <c r="G127" s="1"/>
      <c r="H127" s="1"/>
      <c r="I127" s="1"/>
      <c r="J127" s="1"/>
      <c r="K127" s="1"/>
      <c r="L127" s="1"/>
      <c r="M127" s="1"/>
      <c r="N127" s="1"/>
    </row>
    <row r="128" spans="3:14" hidden="1" x14ac:dyDescent="0.35">
      <c r="C128" s="2"/>
      <c r="D128" s="2"/>
      <c r="E128" s="2"/>
      <c r="F128" s="2"/>
      <c r="G128" s="2"/>
      <c r="H128" s="2"/>
      <c r="I128" s="2"/>
      <c r="J128" s="2"/>
      <c r="K128" s="2"/>
      <c r="L128" s="2"/>
      <c r="M128" s="2"/>
      <c r="N128" s="2"/>
    </row>
  </sheetData>
  <sheetProtection algorithmName="SHA-512" hashValue="onyt6c0NLj7WGKNFoT9CDFgEwXhHgrCOneLsOJa0w3v4JsdHurZp+dVpNjU9NogZxQjHttjOykoabnwUc/uBIQ==" saltValue="1rsFIFlwUmHUdqeYXp87Fw==" spinCount="100000" sheet="1" objects="1" scenarios="1" selectLockedCells="1"/>
  <mergeCells count="21">
    <mergeCell ref="G32:H32"/>
    <mergeCell ref="G35:L35"/>
    <mergeCell ref="G36:L36"/>
    <mergeCell ref="G37:L37"/>
    <mergeCell ref="G40:L40"/>
    <mergeCell ref="G41:L41"/>
    <mergeCell ref="G42:L42"/>
    <mergeCell ref="D55:M55"/>
    <mergeCell ref="D48:G48"/>
    <mergeCell ref="I48:L48"/>
    <mergeCell ref="I52:L52"/>
    <mergeCell ref="D51:G52"/>
    <mergeCell ref="D44:M44"/>
    <mergeCell ref="E27:L27"/>
    <mergeCell ref="C6:N6"/>
    <mergeCell ref="E14:M14"/>
    <mergeCell ref="E16:M16"/>
    <mergeCell ref="C24:N24"/>
    <mergeCell ref="C25:N25"/>
    <mergeCell ref="C7:N7"/>
    <mergeCell ref="H20:K20"/>
  </mergeCells>
  <conditionalFormatting sqref="D44:M44">
    <cfRule type="expression" dxfId="91" priority="2">
      <formula>$D$44="Invalid Submission. Please input the previous Year of Production or the application will be declined."</formula>
    </cfRule>
  </conditionalFormatting>
  <conditionalFormatting sqref="E29">
    <cfRule type="expression" dxfId="90" priority="84">
      <formula>$L$23="YES - I agree"</formula>
    </cfRule>
  </conditionalFormatting>
  <conditionalFormatting sqref="E27:L27">
    <cfRule type="expression" dxfId="89" priority="85">
      <formula>$L$23="YES - I agree"</formula>
    </cfRule>
  </conditionalFormatting>
  <conditionalFormatting sqref="G29">
    <cfRule type="expression" dxfId="88" priority="86">
      <formula>$L$23="YES - I agree"</formula>
    </cfRule>
  </conditionalFormatting>
  <conditionalFormatting sqref="G30">
    <cfRule type="containsText" dxfId="87" priority="1" operator="containsText" text="Over Threshold">
      <formula>NOT(ISERROR(SEARCH("Over Threshold",G30)))</formula>
    </cfRule>
  </conditionalFormatting>
  <conditionalFormatting sqref="G34">
    <cfRule type="expression" dxfId="86" priority="7">
      <formula>$D$34="Do you use a contract producer/wholesaler(s)?"</formula>
    </cfRule>
  </conditionalFormatting>
  <conditionalFormatting sqref="G39">
    <cfRule type="expression" dxfId="85" priority="6">
      <formula>$D$39="Do you Act as a contract producer?"</formula>
    </cfRule>
  </conditionalFormatting>
  <conditionalFormatting sqref="G35:L37">
    <cfRule type="expression" dxfId="84" priority="72">
      <formula>$G$34="YES"</formula>
    </cfRule>
  </conditionalFormatting>
  <conditionalFormatting sqref="G40:L42">
    <cfRule type="expression" dxfId="83" priority="67">
      <formula>$G$39="YES"</formula>
    </cfRule>
  </conditionalFormatting>
  <conditionalFormatting sqref="K30">
    <cfRule type="expression" dxfId="82" priority="81">
      <formula>#REF!="Do you use neutral grain spirits (NGS) in production of any products?"</formula>
    </cfRule>
    <cfRule type="containsText" dxfId="81" priority="82" operator="containsText" text="YES">
      <formula>NOT(ISERROR(SEARCH("YES",K30)))</formula>
    </cfRule>
    <cfRule type="containsText" dxfId="80" priority="83" operator="containsText" text="NO">
      <formula>NOT(ISERROR(SEARCH("NO",K30)))</formula>
    </cfRule>
  </conditionalFormatting>
  <conditionalFormatting sqref="L23">
    <cfRule type="containsText" dxfId="79" priority="54" operator="containsText" text="YES - I agree">
      <formula>NOT(ISERROR(SEARCH("YES - I agree",L23)))</formula>
    </cfRule>
    <cfRule type="containsText" dxfId="78" priority="55" operator="containsText" text="NO - I Do Not Agree">
      <formula>NOT(ISERROR(SEARCH("NO - I Do Not Agree",L23)))</formula>
    </cfRule>
  </conditionalFormatting>
  <conditionalFormatting sqref="M30">
    <cfRule type="expression" dxfId="77" priority="10">
      <formula>$K$30="YES"</formula>
    </cfRule>
  </conditionalFormatting>
  <conditionalFormatting sqref="M32">
    <cfRule type="expression" dxfId="76" priority="9">
      <formula>$K$32="YES"</formula>
    </cfRule>
  </conditionalFormatting>
  <dataValidations count="5">
    <dataValidation type="whole" allowBlank="1" showInputMessage="1" showErrorMessage="1" error="INVALID YEAR" promptTitle="LAST YEAR'S PRODUCTION" prompt="Previous Year" sqref="H28:I28" xr:uid="{1938BB1A-048D-48A4-BD81-92B1D618667E}">
      <formula1>0</formula1>
      <formula2>9999</formula2>
    </dataValidation>
    <dataValidation type="list" allowBlank="1" showInputMessage="1" showErrorMessage="1" promptTitle="Certification and Agreement" prompt="Please select from the drop-down in order to continue on with the form." sqref="L23" xr:uid="{2368521F-314E-4F60-9938-518BEA260489}">
      <formula1>"YES - I agree, NO - I Do Not Agree"</formula1>
    </dataValidation>
    <dataValidation type="list" showInputMessage="1" showErrorMessage="1" prompt="Choose Yes or No from the drop-down" sqref="G39" xr:uid="{395C8394-D5C6-41B5-86A9-D0FE55CCD8D0}">
      <formula1>"YES,NO"</formula1>
    </dataValidation>
    <dataValidation type="list" showInputMessage="1" showErrorMessage="1" error="Please make a selection" prompt="Choose Yes or No from the drop-down" sqref="G34" xr:uid="{F767F44D-4FC1-4EC6-9C83-1CA44A1A568A}">
      <formula1>"YES,NO"</formula1>
    </dataValidation>
    <dataValidation type="whole" allowBlank="1" showInputMessage="1" showErrorMessage="1" prompt="Previous Year's Production" sqref="J9" xr:uid="{FC75EF25-CBC0-4702-AD68-B143884A6A94}">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B1BA-1E19-4A63-876B-75862F3F0257}">
  <sheetPr>
    <tabColor theme="8" tint="0.39997558519241921"/>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58" t="s">
        <v>60</v>
      </c>
      <c r="D7" s="158"/>
      <c r="E7" s="158"/>
      <c r="F7" s="158"/>
      <c r="G7" s="158"/>
      <c r="H7" s="158"/>
      <c r="I7" s="158"/>
      <c r="J7" s="158"/>
      <c r="K7" s="158"/>
      <c r="L7" s="158"/>
      <c r="M7" s="158"/>
      <c r="N7" s="158"/>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97"/>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Agree"),"","Total 'Hectolitres' produced")</f>
        <v/>
      </c>
      <c r="F29" s="25"/>
      <c r="G29" s="37" t="str">
        <f>IFERROR(IF(OR(L23="",L23="NO - I Do Not Agree"),"",SUM(G30:G31)),"")</f>
        <v/>
      </c>
      <c r="H29" s="54" t="str">
        <f>IF(OR(L23="",L23="NO - I Do Not Agree"),"",IF(G29&gt;=15001,"Over Threshold",""))</f>
        <v/>
      </c>
      <c r="I29" s="100" t="str">
        <f>IF(L23="YES - I agree","Do you use neutral grain spirits in production of any products?","")</f>
        <v/>
      </c>
      <c r="J29" s="25"/>
      <c r="K29" s="25"/>
      <c r="L29" s="25"/>
      <c r="M29" s="98"/>
      <c r="N29" s="25"/>
      <c r="O29" s="30"/>
    </row>
    <row r="30" spans="2:15" x14ac:dyDescent="0.35">
      <c r="B30" s="29"/>
      <c r="C30" s="25"/>
      <c r="D30" s="25"/>
      <c r="E30" s="52" t="str">
        <f>IF(OR(L23="",L23="NO - I Do Not Agree"),"","On-site Fermentation/Distillation")</f>
        <v/>
      </c>
      <c r="F30" s="25"/>
      <c r="G30" s="38"/>
      <c r="H30" s="51" t="str">
        <f>IF(OR(L23="",L23="NO - I Do Not Agree"),"","(hectolitres)")</f>
        <v/>
      </c>
      <c r="I30" s="100" t="str">
        <f>IF(L23="YES - I agree","Do you use purified flavoured alcohol in production of any products?","")</f>
        <v/>
      </c>
      <c r="J30" s="25"/>
      <c r="K30" s="95"/>
      <c r="L30" s="40"/>
      <c r="M30" s="98"/>
      <c r="N30" s="25"/>
      <c r="O30" s="30"/>
    </row>
    <row r="31" spans="2:15" x14ac:dyDescent="0.35">
      <c r="B31" s="29"/>
      <c r="C31" s="25"/>
      <c r="D31" s="25"/>
      <c r="E31" s="52" t="str">
        <f>IF(OR(L23="",L23="NO - I Do Not Agree"),"","Other Methods")</f>
        <v/>
      </c>
      <c r="F31" s="25"/>
      <c r="G31" s="38"/>
      <c r="H31" s="51" t="str">
        <f>IF(OR(L23="",L23="NO - I Do Not Agree"),"","(hectolitres)")</f>
        <v/>
      </c>
      <c r="I31" s="53"/>
      <c r="J31" s="99" t="str">
        <f>IF(M29="YES","(Please include the total hectolitres produced under 'Other Methods' for the NGS)","")</f>
        <v/>
      </c>
      <c r="K31" s="25"/>
      <c r="L31" s="25"/>
      <c r="M31" s="50"/>
      <c r="N31" s="25"/>
      <c r="O31" s="30"/>
    </row>
    <row r="32" spans="2:15" x14ac:dyDescent="0.35">
      <c r="B32" s="29"/>
      <c r="C32" s="116"/>
      <c r="D32" s="116"/>
      <c r="E32" s="117" t="str">
        <f>IF(E31="Other Methods","Please specify other methods (e.g. bulk spirits, bulk wine, etc.)","")</f>
        <v/>
      </c>
      <c r="F32" s="25"/>
      <c r="G32" s="156"/>
      <c r="H32" s="156"/>
      <c r="I32" s="41"/>
      <c r="J32" s="99" t="str">
        <f>IF(M30="YES","(Using purified flavoured alcohol in production will not qualify for micro producer status)","")</f>
        <v/>
      </c>
      <c r="K32" s="25"/>
      <c r="L32" s="25"/>
      <c r="M32" s="96"/>
      <c r="N32" s="25"/>
      <c r="O32" s="30"/>
    </row>
    <row r="33" spans="2:15" ht="30" customHeight="1" x14ac:dyDescent="0.35">
      <c r="B33" s="29"/>
      <c r="C33" s="25"/>
      <c r="D33" s="25"/>
      <c r="E33" s="25"/>
      <c r="F33" s="25"/>
      <c r="G33" s="25"/>
      <c r="H33" s="41"/>
      <c r="I33" s="41"/>
      <c r="J33" s="25"/>
      <c r="K33" s="25"/>
      <c r="L33" s="25"/>
      <c r="M33" s="50"/>
      <c r="N33" s="25"/>
      <c r="O33" s="30"/>
    </row>
    <row r="34" spans="2:15" x14ac:dyDescent="0.35">
      <c r="B34" s="29"/>
      <c r="C34" s="25"/>
      <c r="D34" s="42" t="str">
        <f>IF(L23="YES - I agree","Do you use a contract producer/wholesaler(s)?","")</f>
        <v/>
      </c>
      <c r="E34" s="25"/>
      <c r="F34" s="25"/>
      <c r="G34" s="87"/>
      <c r="H34" s="25"/>
      <c r="I34" s="25"/>
      <c r="J34" s="25"/>
      <c r="K34" s="25"/>
      <c r="L34" s="25"/>
      <c r="M34" s="25"/>
      <c r="N34" s="25"/>
      <c r="O34" s="30"/>
    </row>
    <row r="35" spans="2:15" ht="50" customHeight="1" x14ac:dyDescent="0.35">
      <c r="B35" s="29"/>
      <c r="C35" s="25"/>
      <c r="D35" s="120" t="str">
        <f>IF($G$34="YES","Name of contract Producer/wholesaler(s):","")</f>
        <v/>
      </c>
      <c r="E35" s="25"/>
      <c r="F35" s="25"/>
      <c r="G35" s="157"/>
      <c r="H35" s="157"/>
      <c r="I35" s="157"/>
      <c r="J35" s="157"/>
      <c r="K35" s="157"/>
      <c r="L35" s="157"/>
      <c r="M35" s="25"/>
      <c r="N35" s="25"/>
      <c r="O35" s="30"/>
    </row>
    <row r="36" spans="2:15" x14ac:dyDescent="0.35">
      <c r="B36" s="29"/>
      <c r="C36" s="25"/>
      <c r="D36" s="43" t="str">
        <f>IF($G$34="YES","Address of contract Producer/wholesaler(s):","")</f>
        <v/>
      </c>
      <c r="E36" s="25"/>
      <c r="F36" s="25"/>
      <c r="G36" s="157"/>
      <c r="H36" s="157"/>
      <c r="I36" s="157"/>
      <c r="J36" s="157"/>
      <c r="K36" s="157"/>
      <c r="L36" s="157"/>
      <c r="M36" s="25"/>
      <c r="N36" s="25"/>
      <c r="O36" s="30"/>
    </row>
    <row r="37" spans="2:15" x14ac:dyDescent="0.35">
      <c r="B37" s="29"/>
      <c r="C37" s="25"/>
      <c r="D37" s="43" t="str">
        <f>IF($G$34="YES","Total Production of contract Producer/wholesaler(s):","")</f>
        <v/>
      </c>
      <c r="E37" s="25"/>
      <c r="F37" s="25"/>
      <c r="G37" s="157"/>
      <c r="H37" s="157"/>
      <c r="I37" s="157"/>
      <c r="J37" s="157"/>
      <c r="K37" s="157"/>
      <c r="L37" s="157"/>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7"/>
      <c r="H39" s="25"/>
      <c r="I39" s="25"/>
      <c r="J39" s="25"/>
      <c r="K39" s="25"/>
      <c r="L39" s="25"/>
      <c r="M39" s="25"/>
      <c r="N39" s="25"/>
      <c r="O39" s="30"/>
    </row>
    <row r="40" spans="2:15" ht="50" customHeight="1" x14ac:dyDescent="0.35">
      <c r="B40" s="29"/>
      <c r="C40" s="25"/>
      <c r="D40" s="120" t="str">
        <f>IF($G$39="YES","Name of companies you produce for:","")</f>
        <v/>
      </c>
      <c r="E40" s="25"/>
      <c r="F40" s="25"/>
      <c r="G40" s="157"/>
      <c r="H40" s="157"/>
      <c r="I40" s="157"/>
      <c r="J40" s="157"/>
      <c r="K40" s="157"/>
      <c r="L40" s="157"/>
      <c r="M40" s="25"/>
      <c r="N40" s="25"/>
      <c r="O40" s="30"/>
    </row>
    <row r="41" spans="2:15" x14ac:dyDescent="0.35">
      <c r="B41" s="29"/>
      <c r="C41" s="25"/>
      <c r="D41" s="25"/>
      <c r="E41" s="25"/>
      <c r="F41" s="25"/>
      <c r="G41" s="157"/>
      <c r="H41" s="157"/>
      <c r="I41" s="157"/>
      <c r="J41" s="157"/>
      <c r="K41" s="157"/>
      <c r="L41" s="157"/>
      <c r="M41" s="25"/>
      <c r="N41" s="25"/>
      <c r="O41" s="30"/>
    </row>
    <row r="42" spans="2:15" x14ac:dyDescent="0.35">
      <c r="B42" s="29"/>
      <c r="C42" s="25"/>
      <c r="D42" s="25"/>
      <c r="E42" s="25"/>
      <c r="F42" s="25"/>
      <c r="G42" s="157"/>
      <c r="H42" s="157"/>
      <c r="I42" s="157"/>
      <c r="J42" s="157"/>
      <c r="K42" s="157"/>
      <c r="L42" s="15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BAeddku8AYa4uO/ERQlQOHxxB6CaVd4/oxSjlK5xpcH416TGAkfWxSH8QQPbtZtOcywBonBycN8iMo1ZIyd84w==" saltValue="0HLBKLOJnmY37em+4QfFRg==" spinCount="100000" sheet="1" objects="1" scenarios="1" selectLockedCells="1"/>
  <mergeCells count="21">
    <mergeCell ref="D51:G52"/>
    <mergeCell ref="I52:L52"/>
    <mergeCell ref="D55:M55"/>
    <mergeCell ref="G40:L40"/>
    <mergeCell ref="G41:L41"/>
    <mergeCell ref="G42:L42"/>
    <mergeCell ref="D44:M44"/>
    <mergeCell ref="D48:G48"/>
    <mergeCell ref="I48:L48"/>
    <mergeCell ref="G37:L37"/>
    <mergeCell ref="C6:N6"/>
    <mergeCell ref="C7:N7"/>
    <mergeCell ref="E14:M14"/>
    <mergeCell ref="E16:M16"/>
    <mergeCell ref="H20:K20"/>
    <mergeCell ref="C24:N24"/>
    <mergeCell ref="C25:N25"/>
    <mergeCell ref="E27:L27"/>
    <mergeCell ref="G32:H32"/>
    <mergeCell ref="G35:L35"/>
    <mergeCell ref="G36:L36"/>
  </mergeCells>
  <conditionalFormatting sqref="D44:M44">
    <cfRule type="expression" dxfId="75" priority="5">
      <formula>$D$44="Invalid Submission. Please input the previous Year of Production or the application will be declined."</formula>
    </cfRule>
  </conditionalFormatting>
  <conditionalFormatting sqref="E29">
    <cfRule type="expression" dxfId="74" priority="88">
      <formula>$L$23="YES - I agree"</formula>
    </cfRule>
  </conditionalFormatting>
  <conditionalFormatting sqref="E30:E31">
    <cfRule type="expression" dxfId="73" priority="89">
      <formula>$L$23="YES - I agree"</formula>
    </cfRule>
  </conditionalFormatting>
  <conditionalFormatting sqref="E27:L27">
    <cfRule type="expression" dxfId="72" priority="90">
      <formula>$L$23="YES - I agree"</formula>
    </cfRule>
  </conditionalFormatting>
  <conditionalFormatting sqref="G29:G31">
    <cfRule type="expression" dxfId="71" priority="91">
      <formula>$L$23="YES - I agree"</formula>
    </cfRule>
  </conditionalFormatting>
  <conditionalFormatting sqref="G34">
    <cfRule type="expression" dxfId="70" priority="9">
      <formula>$D$34="Do you use a contract producer/wholesaler(s)?"</formula>
    </cfRule>
  </conditionalFormatting>
  <conditionalFormatting sqref="G39">
    <cfRule type="expression" dxfId="69" priority="8">
      <formula>$D$39="Do you Act as a contract producer?"</formula>
    </cfRule>
  </conditionalFormatting>
  <conditionalFormatting sqref="G32:H32">
    <cfRule type="expression" dxfId="68" priority="7">
      <formula>$E$32="Please specify other methods (e.g. bulk spirits, bulk wine, etc.)"</formula>
    </cfRule>
  </conditionalFormatting>
  <conditionalFormatting sqref="G35:L37">
    <cfRule type="expression" dxfId="67" priority="19">
      <formula>$G$34="YES"</formula>
    </cfRule>
  </conditionalFormatting>
  <conditionalFormatting sqref="G40:L42">
    <cfRule type="expression" dxfId="66" priority="18">
      <formula>$G$39="YES"</formula>
    </cfRule>
  </conditionalFormatting>
  <conditionalFormatting sqref="H29">
    <cfRule type="containsText" dxfId="65" priority="6" operator="containsText" text="Over Threshold">
      <formula>NOT(ISERROR(SEARCH("Over Threshold",H29)))</formula>
    </cfRule>
  </conditionalFormatting>
  <conditionalFormatting sqref="K30">
    <cfRule type="expression" dxfId="64" priority="78">
      <formula>#REF!="Do you use neutral grain spirits (NGS) in production of any products?"</formula>
    </cfRule>
    <cfRule type="containsText" dxfId="63" priority="79" operator="containsText" text="YES">
      <formula>NOT(ISERROR(SEARCH("YES",K30)))</formula>
    </cfRule>
    <cfRule type="containsText" dxfId="62" priority="80" operator="containsText" text="NO">
      <formula>NOT(ISERROR(SEARCH("NO",K30)))</formula>
    </cfRule>
  </conditionalFormatting>
  <conditionalFormatting sqref="L23">
    <cfRule type="containsText" dxfId="61" priority="16" operator="containsText" text="YES - I agree">
      <formula>NOT(ISERROR(SEARCH("YES - I agree",L23)))</formula>
    </cfRule>
    <cfRule type="containsText" dxfId="60" priority="17" operator="containsText" text="NO - I Do Not Agree">
      <formula>NOT(ISERROR(SEARCH("NO - I Do Not Agree",L23)))</formula>
    </cfRule>
  </conditionalFormatting>
  <conditionalFormatting sqref="M29">
    <cfRule type="expression" dxfId="59" priority="92">
      <formula>L23="YES - I agree"</formula>
    </cfRule>
  </conditionalFormatting>
  <conditionalFormatting sqref="M30">
    <cfRule type="expression" dxfId="58" priority="93">
      <formula>L23="YES - I agree"</formula>
    </cfRule>
  </conditionalFormatting>
  <conditionalFormatting sqref="M32">
    <cfRule type="expression" dxfId="57" priority="10">
      <formula>$K$32="YES"</formula>
    </cfRule>
  </conditionalFormatting>
  <dataValidations count="5">
    <dataValidation type="whole" allowBlank="1" showInputMessage="1" showErrorMessage="1" prompt="Previous Year's Production" sqref="J9" xr:uid="{885145B2-3B6D-4665-9074-E32FB36AC56B}">
      <formula1>0</formula1>
      <formula2>9999</formula2>
    </dataValidation>
    <dataValidation type="list" showInputMessage="1" showErrorMessage="1" error="Please make a selection" prompt="Choose Yes or No from the drop-down" sqref="G34" xr:uid="{B29ECB26-13CB-47C2-809A-6DF7E7B6FC50}">
      <formula1>"YES,NO"</formula1>
    </dataValidation>
    <dataValidation type="list" showInputMessage="1" showErrorMessage="1" prompt="Choose Yes or No from the drop-down" sqref="G39" xr:uid="{FFE68D17-566B-4AAD-AA4F-85FC8E64DA00}">
      <formula1>"YES,NO"</formula1>
    </dataValidation>
    <dataValidation type="list" allowBlank="1" showInputMessage="1" showErrorMessage="1" promptTitle="Certification and Agreement" prompt="Please select from the drop-down in order to continue on with the form." sqref="L23" xr:uid="{AFAF2417-FA0C-4574-AEBB-D8AEED1B3861}">
      <formula1>"YES - I agree, NO - I Do Not Agree"</formula1>
    </dataValidation>
    <dataValidation type="list" showInputMessage="1" showErrorMessage="1" sqref="M29:M30" xr:uid="{1793B2AD-DA3B-41A4-A2D7-E9767CE15171}">
      <formula1>"YES,NO"</formula1>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23BB-C1E1-40B7-8BD1-5D201AB397A8}">
  <sheetPr>
    <tabColor rgb="FF7030A0"/>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59" t="s">
        <v>101</v>
      </c>
      <c r="D7" s="159"/>
      <c r="E7" s="159"/>
      <c r="F7" s="159"/>
      <c r="G7" s="159"/>
      <c r="H7" s="159"/>
      <c r="I7" s="159"/>
      <c r="J7" s="159"/>
      <c r="K7" s="159"/>
      <c r="L7" s="159"/>
      <c r="M7" s="159"/>
      <c r="N7" s="159"/>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Agree"),"","Total 'Hectolitres' produced")</f>
        <v/>
      </c>
      <c r="F29" s="25"/>
      <c r="G29" s="37" t="str">
        <f>IFERROR(IF(OR(L23="",L23="NO - I Do Not Agree"),"",SUM(G30:G31)),"")</f>
        <v/>
      </c>
      <c r="H29" s="54" t="str">
        <f>IF(OR(L23="",L23="NO - I Do Not Agree"),"",IF(G29&gt;=250001,"Over Threshold",""))</f>
        <v/>
      </c>
      <c r="I29" s="85" t="str">
        <f>IF(L23="YES - I agree","Do you use neutral grain spirits in production of any products?","")</f>
        <v/>
      </c>
      <c r="J29" s="25"/>
      <c r="K29" s="25"/>
      <c r="L29" s="25"/>
      <c r="M29" s="98"/>
      <c r="N29" s="25"/>
      <c r="O29" s="30"/>
    </row>
    <row r="30" spans="2:15" x14ac:dyDescent="0.35">
      <c r="B30" s="29"/>
      <c r="C30" s="25"/>
      <c r="D30" s="25"/>
      <c r="E30" s="52" t="str">
        <f>IF(OR(L23="",L23="NO - I Do Not Agree"),"","On-site Fermentation/Distillation")</f>
        <v/>
      </c>
      <c r="F30" s="25"/>
      <c r="G30" s="38"/>
      <c r="H30" s="51" t="str">
        <f>IF(OR(L23="",L23="NO - I Do Not Agree"),"","(hectolitres)")</f>
        <v/>
      </c>
      <c r="I30" s="85" t="str">
        <f>IF(L23="YES - I agree","Do you use purified flavoured alcohol in production of any products?","")</f>
        <v/>
      </c>
      <c r="J30" s="25"/>
      <c r="K30" s="95"/>
      <c r="L30" s="40"/>
      <c r="M30" s="98"/>
      <c r="N30" s="25"/>
      <c r="O30" s="30"/>
    </row>
    <row r="31" spans="2:15" x14ac:dyDescent="0.35">
      <c r="B31" s="29"/>
      <c r="C31" s="25"/>
      <c r="D31" s="25"/>
      <c r="E31" s="52" t="str">
        <f>IF(OR(L23="",L23="NO - I Do Not Agree"),"","Other Methods")</f>
        <v/>
      </c>
      <c r="F31" s="25"/>
      <c r="G31" s="38"/>
      <c r="H31" s="51" t="str">
        <f>IF(OR(L23="",L23="NO - I Do Not Agree"),"","(hectolitres)")</f>
        <v/>
      </c>
      <c r="I31" s="53"/>
      <c r="J31" s="121" t="str">
        <f>IF(M29="YES","(Please include the total hectolitres produced under 'Other Methods' for the NGS)","")</f>
        <v/>
      </c>
      <c r="K31" s="25"/>
      <c r="L31" s="25"/>
      <c r="M31" s="93"/>
      <c r="N31" s="25"/>
      <c r="O31" s="30"/>
    </row>
    <row r="32" spans="2:15" x14ac:dyDescent="0.35">
      <c r="B32" s="29"/>
      <c r="C32" s="25"/>
      <c r="D32" s="25"/>
      <c r="E32" s="52" t="str">
        <f>IF(E31="Other Methods","Please specify other methods (e.g. bulk spirits, bulk wine, etc.)","")</f>
        <v/>
      </c>
      <c r="F32" s="25"/>
      <c r="G32" s="156"/>
      <c r="H32" s="156"/>
      <c r="I32" s="41"/>
      <c r="J32" s="121" t="str">
        <f>IF(M30="YES","(Using purified flavoured alcohol in production will not qualify for micro producer status)","")</f>
        <v/>
      </c>
      <c r="K32" s="25"/>
      <c r="L32" s="25"/>
      <c r="M32" s="96"/>
      <c r="N32" s="25"/>
      <c r="O32" s="30"/>
    </row>
    <row r="33" spans="2:15" ht="30" customHeight="1" x14ac:dyDescent="0.35">
      <c r="B33" s="29"/>
      <c r="C33" s="25"/>
      <c r="D33" s="25"/>
      <c r="E33" s="25"/>
      <c r="F33" s="25"/>
      <c r="G33" s="25"/>
      <c r="H33" s="41"/>
      <c r="I33" s="41"/>
      <c r="J33" s="25"/>
      <c r="K33" s="25"/>
      <c r="L33" s="25"/>
      <c r="M33" s="50"/>
      <c r="N33" s="25"/>
      <c r="O33" s="30"/>
    </row>
    <row r="34" spans="2:15" x14ac:dyDescent="0.35">
      <c r="B34" s="29"/>
      <c r="C34" s="25"/>
      <c r="D34" s="42" t="str">
        <f>IF(L23="YES - I agree","Do you use a contract producer/wholesaler(s)?","")</f>
        <v/>
      </c>
      <c r="E34" s="25"/>
      <c r="F34" s="25"/>
      <c r="G34" s="86"/>
      <c r="H34" s="25"/>
      <c r="I34" s="25"/>
      <c r="J34" s="25"/>
      <c r="K34" s="25"/>
      <c r="L34" s="25"/>
      <c r="M34" s="25"/>
      <c r="N34" s="25"/>
      <c r="O34" s="30"/>
    </row>
    <row r="35" spans="2:15" ht="50" customHeight="1" x14ac:dyDescent="0.35">
      <c r="B35" s="29"/>
      <c r="C35" s="25"/>
      <c r="D35" s="120" t="str">
        <f>IF($G$34="YES","Name of contract Producer/wholesaler(s):","")</f>
        <v/>
      </c>
      <c r="E35" s="25"/>
      <c r="F35" s="25"/>
      <c r="G35" s="157"/>
      <c r="H35" s="157"/>
      <c r="I35" s="157"/>
      <c r="J35" s="157"/>
      <c r="K35" s="157"/>
      <c r="L35" s="157"/>
      <c r="M35" s="25"/>
      <c r="N35" s="25"/>
      <c r="O35" s="30"/>
    </row>
    <row r="36" spans="2:15" x14ac:dyDescent="0.35">
      <c r="B36" s="29"/>
      <c r="C36" s="25"/>
      <c r="D36" s="43" t="str">
        <f>IF($G$34="YES","Address of contract Producer/wholesaler(s):","")</f>
        <v/>
      </c>
      <c r="E36" s="25"/>
      <c r="F36" s="25"/>
      <c r="G36" s="157"/>
      <c r="H36" s="157"/>
      <c r="I36" s="157"/>
      <c r="J36" s="157"/>
      <c r="K36" s="157"/>
      <c r="L36" s="157"/>
      <c r="M36" s="25"/>
      <c r="N36" s="25"/>
      <c r="O36" s="30"/>
    </row>
    <row r="37" spans="2:15" x14ac:dyDescent="0.35">
      <c r="B37" s="29"/>
      <c r="C37" s="25"/>
      <c r="D37" s="43" t="str">
        <f>IF($G$34="YES","Total Production of contract Producer/wholesaler(s):","")</f>
        <v/>
      </c>
      <c r="E37" s="25"/>
      <c r="F37" s="25"/>
      <c r="G37" s="157"/>
      <c r="H37" s="157"/>
      <c r="I37" s="157"/>
      <c r="J37" s="157"/>
      <c r="K37" s="157"/>
      <c r="L37" s="157"/>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6"/>
      <c r="H39" s="25"/>
      <c r="I39" s="25"/>
      <c r="J39" s="25"/>
      <c r="K39" s="25"/>
      <c r="L39" s="25"/>
      <c r="M39" s="25"/>
      <c r="N39" s="25"/>
      <c r="O39" s="30"/>
    </row>
    <row r="40" spans="2:15" ht="50" customHeight="1" x14ac:dyDescent="0.35">
      <c r="B40" s="29"/>
      <c r="C40" s="25"/>
      <c r="D40" s="120" t="str">
        <f>IF($G$39="YES","Name of companies you produce for:","")</f>
        <v/>
      </c>
      <c r="E40" s="25"/>
      <c r="F40" s="25"/>
      <c r="G40" s="157"/>
      <c r="H40" s="157"/>
      <c r="I40" s="157"/>
      <c r="J40" s="157"/>
      <c r="K40" s="157"/>
      <c r="L40" s="157"/>
      <c r="M40" s="25"/>
      <c r="N40" s="25"/>
      <c r="O40" s="30"/>
    </row>
    <row r="41" spans="2:15" x14ac:dyDescent="0.35">
      <c r="B41" s="29"/>
      <c r="C41" s="25"/>
      <c r="D41" s="25"/>
      <c r="E41" s="25"/>
      <c r="F41" s="25"/>
      <c r="G41" s="157"/>
      <c r="H41" s="157"/>
      <c r="I41" s="157"/>
      <c r="J41" s="157"/>
      <c r="K41" s="157"/>
      <c r="L41" s="157"/>
      <c r="M41" s="25"/>
      <c r="N41" s="25"/>
      <c r="O41" s="30"/>
    </row>
    <row r="42" spans="2:15" x14ac:dyDescent="0.35">
      <c r="B42" s="29"/>
      <c r="C42" s="25"/>
      <c r="D42" s="25"/>
      <c r="E42" s="25"/>
      <c r="F42" s="25"/>
      <c r="G42" s="157"/>
      <c r="H42" s="157"/>
      <c r="I42" s="157"/>
      <c r="J42" s="157"/>
      <c r="K42" s="157"/>
      <c r="L42" s="15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dDJOmO9t9x/Kb6gn37ZbE31uDfA8IUI1bwOo9CmKx/rbm+tEvGezujRkNICWvOBe+igoPRmYYgkEC6mnQCT1jQ==" saltValue="tcBKBfGIugpGeQ8lGZb6Zw==" spinCount="100000" sheet="1" objects="1" scenarios="1" selectLockedCells="1"/>
  <mergeCells count="21">
    <mergeCell ref="D51:G52"/>
    <mergeCell ref="I52:L52"/>
    <mergeCell ref="D55:M55"/>
    <mergeCell ref="G40:L40"/>
    <mergeCell ref="G41:L41"/>
    <mergeCell ref="G42:L42"/>
    <mergeCell ref="D44:M44"/>
    <mergeCell ref="D48:G48"/>
    <mergeCell ref="I48:L48"/>
    <mergeCell ref="G37:L37"/>
    <mergeCell ref="C6:N6"/>
    <mergeCell ref="C7:N7"/>
    <mergeCell ref="E14:M14"/>
    <mergeCell ref="E16:M16"/>
    <mergeCell ref="H20:K20"/>
    <mergeCell ref="C24:N24"/>
    <mergeCell ref="C25:N25"/>
    <mergeCell ref="E27:L27"/>
    <mergeCell ref="G32:H32"/>
    <mergeCell ref="G35:L35"/>
    <mergeCell ref="G36:L36"/>
  </mergeCells>
  <conditionalFormatting sqref="D44:M44">
    <cfRule type="expression" dxfId="56" priority="3">
      <formula>$D$44="Invalid Submission. Please input the previous Year of Production or the application will be declined."</formula>
    </cfRule>
  </conditionalFormatting>
  <conditionalFormatting sqref="E29">
    <cfRule type="expression" dxfId="55" priority="94">
      <formula>$L$23="YES - I agree"</formula>
    </cfRule>
  </conditionalFormatting>
  <conditionalFormatting sqref="E30:E31">
    <cfRule type="expression" dxfId="54" priority="95">
      <formula>$L$23="YES - I agree"</formula>
    </cfRule>
  </conditionalFormatting>
  <conditionalFormatting sqref="E27:L27">
    <cfRule type="expression" dxfId="53" priority="96">
      <formula>$L$23="YES - I agree"</formula>
    </cfRule>
  </conditionalFormatting>
  <conditionalFormatting sqref="G29:G31">
    <cfRule type="expression" dxfId="52" priority="97">
      <formula>$L$23="YES - I agree"</formula>
    </cfRule>
  </conditionalFormatting>
  <conditionalFormatting sqref="G34">
    <cfRule type="expression" dxfId="51" priority="7">
      <formula>$D$34="Do you use a contract producer/wholesaler(s)?"</formula>
    </cfRule>
  </conditionalFormatting>
  <conditionalFormatting sqref="G39">
    <cfRule type="expression" dxfId="50" priority="6">
      <formula>$D$39="Do you Act as a contract producer?"</formula>
    </cfRule>
  </conditionalFormatting>
  <conditionalFormatting sqref="G32:H32">
    <cfRule type="expression" dxfId="49" priority="5">
      <formula>$E$32="Please specify other methods (e.g. bulk spirits, bulk wine, etc.)"</formula>
    </cfRule>
  </conditionalFormatting>
  <conditionalFormatting sqref="G35:L37">
    <cfRule type="expression" dxfId="48" priority="13">
      <formula>$G$34="YES"</formula>
    </cfRule>
  </conditionalFormatting>
  <conditionalFormatting sqref="G40:L42">
    <cfRule type="expression" dxfId="47" priority="12">
      <formula>$G$39="YES"</formula>
    </cfRule>
  </conditionalFormatting>
  <conditionalFormatting sqref="H29">
    <cfRule type="containsText" dxfId="46" priority="4" operator="containsText" text="Over Threshold">
      <formula>NOT(ISERROR(SEARCH("Over Threshold",H29)))</formula>
    </cfRule>
  </conditionalFormatting>
  <conditionalFormatting sqref="K30">
    <cfRule type="expression" dxfId="45" priority="18">
      <formula>#REF!="Do you use neutral grain spirits (NGS) in production of any products?"</formula>
    </cfRule>
    <cfRule type="containsText" dxfId="44" priority="19" operator="containsText" text="YES">
      <formula>NOT(ISERROR(SEARCH("YES",K30)))</formula>
    </cfRule>
    <cfRule type="containsText" dxfId="43" priority="20" operator="containsText" text="NO">
      <formula>NOT(ISERROR(SEARCH("NO",K30)))</formula>
    </cfRule>
  </conditionalFormatting>
  <conditionalFormatting sqref="L23">
    <cfRule type="containsText" dxfId="42" priority="10" operator="containsText" text="YES - I agree">
      <formula>NOT(ISERROR(SEARCH("YES - I agree",L23)))</formula>
    </cfRule>
    <cfRule type="containsText" dxfId="41" priority="11" operator="containsText" text="NO - I Do Not Agree">
      <formula>NOT(ISERROR(SEARCH("NO - I Do Not Agree",L23)))</formula>
    </cfRule>
  </conditionalFormatting>
  <conditionalFormatting sqref="M29">
    <cfRule type="expression" dxfId="40" priority="98">
      <formula>L23="YES - I agree"</formula>
    </cfRule>
  </conditionalFormatting>
  <conditionalFormatting sqref="M30">
    <cfRule type="expression" dxfId="39" priority="99">
      <formula>L23="YES - I agree"</formula>
    </cfRule>
  </conditionalFormatting>
  <conditionalFormatting sqref="M32">
    <cfRule type="expression" dxfId="38" priority="8">
      <formula>$K$32="YES"</formula>
    </cfRule>
  </conditionalFormatting>
  <dataValidations count="5">
    <dataValidation type="list" showInputMessage="1" showErrorMessage="1" sqref="M29:M30" xr:uid="{6C7B42BC-9209-4F47-8673-B664A28FE97C}">
      <formula1>"YES,NO"</formula1>
    </dataValidation>
    <dataValidation type="list" allowBlank="1" showInputMessage="1" showErrorMessage="1" promptTitle="Certification and Agreement" prompt="Please select from the drop-down in order to continue on with the form." sqref="L23" xr:uid="{A281BF6E-1BC5-44D0-9414-F22D074A9C36}">
      <formula1>"YES - I agree, NO - I Do Not Agree"</formula1>
    </dataValidation>
    <dataValidation type="list" showInputMessage="1" showErrorMessage="1" prompt="Choose Yes or No from the drop-down" sqref="G39" xr:uid="{BF073BAA-0329-4D1B-9205-1343410DF74E}">
      <formula1>"YES,NO"</formula1>
    </dataValidation>
    <dataValidation type="list" showInputMessage="1" showErrorMessage="1" error="Please make a selection" prompt="Choose Yes or No from the drop-down" sqref="G34" xr:uid="{463E3433-3925-4593-B079-E5BB077BE433}">
      <formula1>"YES,NO"</formula1>
    </dataValidation>
    <dataValidation type="whole" allowBlank="1" showInputMessage="1" showErrorMessage="1" prompt="Previous Year's Production" sqref="J9" xr:uid="{7C63C2EF-6FB7-4A09-9EF3-4E1B9E5DF7F1}">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4CA2-7E17-4A32-B12C-BB95E91C6CA6}">
  <sheetPr>
    <tabColor rgb="FF0070C0"/>
    <pageSetUpPr fitToPage="1"/>
  </sheetPr>
  <dimension ref="A1:P132"/>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60" t="s">
        <v>1</v>
      </c>
      <c r="D7" s="160"/>
      <c r="E7" s="160"/>
      <c r="F7" s="160"/>
      <c r="G7" s="160"/>
      <c r="H7" s="160"/>
      <c r="I7" s="160"/>
      <c r="J7" s="160"/>
      <c r="K7" s="160"/>
      <c r="L7" s="160"/>
      <c r="M7" s="160"/>
      <c r="N7" s="160"/>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Agree"),"","Over-all Total 'Litres' produced")</f>
        <v/>
      </c>
      <c r="F29" s="25"/>
      <c r="G29" s="37" t="str">
        <f>IF(L23="","",SUM(G32+G35))</f>
        <v/>
      </c>
      <c r="H29" s="94" t="str">
        <f>IF(OR(L23="",L23="NO - I Do Not Agree"),"",IF(G29&lt;=25000,"Litres",IF(G29&gt;=25001,"Litres           (Over Threshold)","")))</f>
        <v/>
      </c>
      <c r="I29" s="25"/>
      <c r="J29" s="25"/>
      <c r="K29" s="25"/>
      <c r="L29" s="25"/>
      <c r="M29" s="25"/>
      <c r="N29" s="25"/>
      <c r="O29" s="30"/>
    </row>
    <row r="30" spans="2:15" x14ac:dyDescent="0.35">
      <c r="B30" s="29"/>
      <c r="C30" s="25"/>
      <c r="D30" s="25"/>
      <c r="E30" s="25"/>
      <c r="F30" s="25"/>
      <c r="G30" s="25"/>
      <c r="H30" s="41"/>
      <c r="I30" s="85"/>
      <c r="J30" s="25"/>
      <c r="K30" s="95"/>
      <c r="L30" s="40"/>
      <c r="M30" s="96"/>
      <c r="N30" s="25"/>
      <c r="O30" s="30"/>
    </row>
    <row r="31" spans="2:15" x14ac:dyDescent="0.35">
      <c r="B31" s="29"/>
      <c r="C31" s="25"/>
      <c r="D31" s="100" t="str">
        <f>IF(L23="YES - I agree","Do you use neutral grain spirits in production of any products?","")</f>
        <v/>
      </c>
      <c r="E31" s="25"/>
      <c r="F31" s="25"/>
      <c r="G31" s="98"/>
      <c r="H31" s="41"/>
      <c r="I31" s="53"/>
      <c r="J31" s="25"/>
      <c r="K31" s="25"/>
      <c r="L31" s="25"/>
      <c r="M31" s="50"/>
      <c r="N31" s="25"/>
      <c r="O31" s="30"/>
    </row>
    <row r="32" spans="2:15" ht="18" customHeight="1" x14ac:dyDescent="0.35">
      <c r="B32" s="29"/>
      <c r="C32" s="25"/>
      <c r="D32" s="125" t="str">
        <f>IF(G31="YES","Product Lines Produced WITH NGS: (Total Litres produced WITH NGS):",IF(G31="NO","Total Litres produced without the use of NGS",""))</f>
        <v/>
      </c>
      <c r="E32" s="25"/>
      <c r="F32" s="25"/>
      <c r="G32" s="127"/>
      <c r="H32" s="122"/>
      <c r="I32" s="122"/>
      <c r="J32" s="122"/>
      <c r="K32" s="122"/>
      <c r="L32" s="122"/>
      <c r="M32" s="122"/>
      <c r="N32" s="25"/>
      <c r="O32" s="30"/>
    </row>
    <row r="33" spans="2:15" ht="30" customHeight="1" x14ac:dyDescent="0.35">
      <c r="B33" s="29"/>
      <c r="C33" s="25"/>
      <c r="D33" s="123" t="str">
        <f>IF(G31="YES","Please state all product lines using NGS:","")</f>
        <v/>
      </c>
      <c r="E33" s="25"/>
      <c r="F33" s="25"/>
      <c r="G33" s="161"/>
      <c r="H33" s="161"/>
      <c r="I33" s="161"/>
      <c r="J33" s="161"/>
      <c r="K33" s="161"/>
      <c r="L33" s="161"/>
      <c r="M33" s="161"/>
      <c r="N33" s="25"/>
      <c r="O33" s="30"/>
    </row>
    <row r="34" spans="2:15" ht="8" customHeight="1" x14ac:dyDescent="0.35">
      <c r="B34" s="29"/>
      <c r="C34" s="25"/>
      <c r="D34" s="25"/>
      <c r="E34" s="25"/>
      <c r="F34" s="25"/>
      <c r="G34" s="25"/>
      <c r="H34" s="25"/>
      <c r="I34" s="25"/>
      <c r="J34" s="25"/>
      <c r="K34" s="25"/>
      <c r="L34" s="25"/>
      <c r="M34" s="25"/>
      <c r="N34" s="25"/>
      <c r="O34" s="30"/>
    </row>
    <row r="35" spans="2:15" ht="18" customHeight="1" x14ac:dyDescent="0.35">
      <c r="B35" s="29"/>
      <c r="C35" s="25"/>
      <c r="D35" s="124" t="str">
        <f>IF(G31="YES","Product Lines Produced WITHOUT NGS: (Total Litres produced w/o NGS):","")</f>
        <v/>
      </c>
      <c r="E35" s="25"/>
      <c r="F35" s="25"/>
      <c r="G35" s="127"/>
      <c r="H35" s="41"/>
      <c r="I35" s="41"/>
      <c r="J35" s="25"/>
      <c r="K35" s="25"/>
      <c r="L35" s="25"/>
      <c r="M35" s="50"/>
      <c r="N35" s="25"/>
      <c r="O35" s="30"/>
    </row>
    <row r="36" spans="2:15" ht="30" customHeight="1" x14ac:dyDescent="0.35">
      <c r="B36" s="29"/>
      <c r="C36" s="25"/>
      <c r="D36" s="126" t="str">
        <f>IF(G31="YES","Please state all product lines without NGS:","")</f>
        <v/>
      </c>
      <c r="E36" s="25"/>
      <c r="F36" s="25"/>
      <c r="G36" s="161"/>
      <c r="H36" s="161"/>
      <c r="I36" s="161"/>
      <c r="J36" s="161"/>
      <c r="K36" s="161"/>
      <c r="L36" s="161"/>
      <c r="M36" s="161"/>
      <c r="N36" s="25"/>
      <c r="O36" s="30"/>
    </row>
    <row r="37" spans="2:15" x14ac:dyDescent="0.35">
      <c r="B37" s="29"/>
      <c r="C37" s="25"/>
      <c r="D37" s="25"/>
      <c r="E37" s="25"/>
      <c r="F37" s="25"/>
      <c r="G37" s="25"/>
      <c r="H37" s="25"/>
      <c r="I37" s="25"/>
      <c r="J37" s="25"/>
      <c r="K37" s="25"/>
      <c r="L37" s="25"/>
      <c r="M37" s="25"/>
      <c r="N37" s="25"/>
      <c r="O37" s="30"/>
    </row>
    <row r="38" spans="2:15" x14ac:dyDescent="0.35">
      <c r="B38" s="29"/>
      <c r="C38" s="25"/>
      <c r="D38" s="42" t="str">
        <f>IF(L23="YES - I agree","Do you use a contract producer/wholesaler(s)?","")</f>
        <v/>
      </c>
      <c r="E38" s="25"/>
      <c r="F38" s="25"/>
      <c r="G38" s="62"/>
      <c r="H38" s="25"/>
      <c r="I38" s="25"/>
      <c r="J38" s="25"/>
      <c r="K38" s="25"/>
      <c r="L38" s="25"/>
      <c r="M38" s="25"/>
      <c r="N38" s="25"/>
      <c r="O38" s="30"/>
    </row>
    <row r="39" spans="2:15" ht="50" customHeight="1" x14ac:dyDescent="0.35">
      <c r="B39" s="29"/>
      <c r="C39" s="25"/>
      <c r="D39" s="120" t="str">
        <f>IF($G$38="YES","Name of contract Producer/wholesaler(s):","")</f>
        <v/>
      </c>
      <c r="E39" s="25"/>
      <c r="F39" s="25"/>
      <c r="G39" s="157"/>
      <c r="H39" s="157"/>
      <c r="I39" s="157"/>
      <c r="J39" s="157"/>
      <c r="K39" s="157"/>
      <c r="L39" s="157"/>
      <c r="M39" s="25"/>
      <c r="N39" s="25"/>
      <c r="O39" s="30"/>
    </row>
    <row r="40" spans="2:15" x14ac:dyDescent="0.35">
      <c r="B40" s="29"/>
      <c r="C40" s="25"/>
      <c r="D40" s="43" t="str">
        <f>IF($G$38="YES","Address of contract Producer/wholesaler(s):","")</f>
        <v/>
      </c>
      <c r="E40" s="25"/>
      <c r="F40" s="25"/>
      <c r="G40" s="157"/>
      <c r="H40" s="157"/>
      <c r="I40" s="157"/>
      <c r="J40" s="157"/>
      <c r="K40" s="157"/>
      <c r="L40" s="157"/>
      <c r="M40" s="25"/>
      <c r="N40" s="25"/>
      <c r="O40" s="30"/>
    </row>
    <row r="41" spans="2:15" x14ac:dyDescent="0.35">
      <c r="B41" s="29"/>
      <c r="C41" s="25"/>
      <c r="D41" s="43" t="str">
        <f>IF($G$38="YES","Total Production of contract Producer/wholesaler(s):","")</f>
        <v/>
      </c>
      <c r="E41" s="25"/>
      <c r="F41" s="25"/>
      <c r="G41" s="157"/>
      <c r="H41" s="157"/>
      <c r="I41" s="157"/>
      <c r="J41" s="157"/>
      <c r="K41" s="157"/>
      <c r="L41" s="157"/>
      <c r="M41" s="25"/>
      <c r="N41" s="25"/>
      <c r="O41" s="30"/>
    </row>
    <row r="42" spans="2:15" x14ac:dyDescent="0.35">
      <c r="B42" s="29"/>
      <c r="C42" s="25"/>
      <c r="D42" s="25"/>
      <c r="E42" s="25"/>
      <c r="F42" s="25"/>
      <c r="G42" s="25"/>
      <c r="H42" s="25"/>
      <c r="I42" s="25"/>
      <c r="J42" s="25"/>
      <c r="K42" s="25"/>
      <c r="L42" s="25"/>
      <c r="M42" s="25"/>
      <c r="N42" s="25"/>
      <c r="O42" s="30"/>
    </row>
    <row r="43" spans="2:15" x14ac:dyDescent="0.35">
      <c r="B43" s="29"/>
      <c r="C43" s="25"/>
      <c r="D43" s="42" t="str">
        <f>IF(L23="YES - I agree","Do you Act as a contract producer?","")</f>
        <v/>
      </c>
      <c r="E43" s="25"/>
      <c r="F43" s="25"/>
      <c r="G43" s="62"/>
      <c r="H43" s="25"/>
      <c r="I43" s="25"/>
      <c r="J43" s="25"/>
      <c r="K43" s="25"/>
      <c r="L43" s="25"/>
      <c r="M43" s="25"/>
      <c r="N43" s="25"/>
      <c r="O43" s="30"/>
    </row>
    <row r="44" spans="2:15" ht="50" customHeight="1" x14ac:dyDescent="0.35">
      <c r="B44" s="29"/>
      <c r="C44" s="25"/>
      <c r="D44" s="120" t="str">
        <f>IF($G$43="YES","Name of companies you produce for:","")</f>
        <v/>
      </c>
      <c r="E44" s="25"/>
      <c r="F44" s="25"/>
      <c r="G44" s="157"/>
      <c r="H44" s="157"/>
      <c r="I44" s="157"/>
      <c r="J44" s="157"/>
      <c r="K44" s="157"/>
      <c r="L44" s="157"/>
      <c r="M44" s="25"/>
      <c r="N44" s="25"/>
      <c r="O44" s="30"/>
    </row>
    <row r="45" spans="2:15" x14ac:dyDescent="0.35">
      <c r="B45" s="29"/>
      <c r="C45" s="25"/>
      <c r="D45" s="25"/>
      <c r="E45" s="25"/>
      <c r="F45" s="25"/>
      <c r="G45" s="157"/>
      <c r="H45" s="157"/>
      <c r="I45" s="157"/>
      <c r="J45" s="157"/>
      <c r="K45" s="157"/>
      <c r="L45" s="157"/>
      <c r="M45" s="25"/>
      <c r="N45" s="25"/>
      <c r="O45" s="30"/>
    </row>
    <row r="46" spans="2:15" x14ac:dyDescent="0.35">
      <c r="B46" s="29"/>
      <c r="C46" s="25"/>
      <c r="D46" s="25"/>
      <c r="E46" s="25"/>
      <c r="F46" s="25"/>
      <c r="G46" s="157"/>
      <c r="H46" s="157"/>
      <c r="I46" s="157"/>
      <c r="J46" s="157"/>
      <c r="K46" s="157"/>
      <c r="L46" s="157"/>
      <c r="M46" s="25"/>
      <c r="N46" s="25"/>
      <c r="O46" s="30"/>
    </row>
    <row r="47" spans="2:15" x14ac:dyDescent="0.35">
      <c r="B47" s="29"/>
      <c r="C47" s="44"/>
      <c r="D47" s="44"/>
      <c r="E47" s="44"/>
      <c r="F47" s="44"/>
      <c r="G47" s="44"/>
      <c r="H47" s="44"/>
      <c r="I47" s="44"/>
      <c r="J47" s="44"/>
      <c r="K47" s="44"/>
      <c r="L47" s="44"/>
      <c r="M47" s="44"/>
      <c r="N47" s="44"/>
      <c r="O47" s="30"/>
    </row>
    <row r="48" spans="2:15" x14ac:dyDescent="0.35">
      <c r="B48" s="29"/>
      <c r="C48" s="44"/>
      <c r="D48" s="155" t="str">
        <f>IF(AND(OR(J9="",J9&lt;=2024,J9&gt;=2026),L23="Yes - I Agree"),"Invalid Submission. Please input the previous Year of Production or the application will be declined.","")</f>
        <v/>
      </c>
      <c r="E48" s="155"/>
      <c r="F48" s="155"/>
      <c r="G48" s="155"/>
      <c r="H48" s="155"/>
      <c r="I48" s="155"/>
      <c r="J48" s="155"/>
      <c r="K48" s="155"/>
      <c r="L48" s="155"/>
      <c r="M48" s="155"/>
      <c r="N48" s="44"/>
      <c r="O48" s="30"/>
    </row>
    <row r="49" spans="2:15" x14ac:dyDescent="0.35">
      <c r="B49" s="29"/>
      <c r="C49" s="44"/>
      <c r="D49" s="44"/>
      <c r="E49" s="44"/>
      <c r="F49" s="44"/>
      <c r="G49" s="44"/>
      <c r="H49" s="44"/>
      <c r="I49" s="44"/>
      <c r="J49" s="44"/>
      <c r="K49" s="44"/>
      <c r="L49" s="44"/>
      <c r="M49" s="44"/>
      <c r="N49" s="44"/>
      <c r="O49" s="30"/>
    </row>
    <row r="50" spans="2:15" ht="8" customHeight="1" x14ac:dyDescent="0.35">
      <c r="B50" s="56"/>
      <c r="C50" s="57"/>
      <c r="D50" s="57"/>
      <c r="E50" s="57"/>
      <c r="F50" s="57"/>
      <c r="G50" s="57"/>
      <c r="H50" s="57"/>
      <c r="I50" s="57"/>
      <c r="J50" s="57"/>
      <c r="K50" s="57"/>
      <c r="L50" s="57"/>
      <c r="M50" s="57"/>
      <c r="N50" s="57"/>
      <c r="O50" s="58"/>
    </row>
    <row r="51" spans="2:15" x14ac:dyDescent="0.35">
      <c r="B51" s="29"/>
      <c r="C51" s="44"/>
      <c r="D51" s="44"/>
      <c r="E51" s="44"/>
      <c r="F51" s="44"/>
      <c r="G51" s="44"/>
      <c r="H51" s="44"/>
      <c r="I51" s="44"/>
      <c r="J51" s="44"/>
      <c r="K51" s="44"/>
      <c r="L51" s="44"/>
      <c r="M51" s="44"/>
      <c r="N51" s="44"/>
      <c r="O51" s="30"/>
    </row>
    <row r="52" spans="2:15" ht="16" x14ac:dyDescent="0.4">
      <c r="B52" s="29"/>
      <c r="C52" s="25"/>
      <c r="D52" s="151"/>
      <c r="E52" s="151"/>
      <c r="F52" s="151"/>
      <c r="G52" s="151"/>
      <c r="H52" s="25"/>
      <c r="I52" s="151"/>
      <c r="J52" s="151"/>
      <c r="K52" s="151"/>
      <c r="L52" s="151"/>
      <c r="M52" s="25"/>
      <c r="N52" s="25"/>
      <c r="O52" s="30"/>
    </row>
    <row r="53" spans="2:15" x14ac:dyDescent="0.35">
      <c r="B53" s="29"/>
      <c r="C53" s="25"/>
      <c r="D53" s="45" t="s">
        <v>19</v>
      </c>
      <c r="E53" s="45"/>
      <c r="F53" s="45"/>
      <c r="G53" s="45"/>
      <c r="H53" s="25"/>
      <c r="I53" s="45" t="s">
        <v>20</v>
      </c>
      <c r="J53" s="46"/>
      <c r="K53" s="46"/>
      <c r="L53" s="46"/>
      <c r="M53" s="25"/>
      <c r="N53" s="25"/>
      <c r="O53" s="30"/>
    </row>
    <row r="54" spans="2:15" x14ac:dyDescent="0.35">
      <c r="B54" s="29"/>
      <c r="C54" s="25"/>
      <c r="D54" s="47"/>
      <c r="E54" s="47"/>
      <c r="F54" s="47"/>
      <c r="G54" s="47"/>
      <c r="H54" s="25"/>
      <c r="I54" s="47"/>
      <c r="J54" s="47"/>
      <c r="K54" s="47"/>
      <c r="L54" s="47"/>
      <c r="M54" s="25"/>
      <c r="N54" s="25"/>
      <c r="O54" s="30"/>
    </row>
    <row r="55" spans="2:15" x14ac:dyDescent="0.35">
      <c r="B55" s="29"/>
      <c r="C55" s="25"/>
      <c r="D55" s="153"/>
      <c r="E55" s="153"/>
      <c r="F55" s="153"/>
      <c r="G55" s="153"/>
      <c r="H55" s="25"/>
      <c r="I55" s="47"/>
      <c r="J55" s="47"/>
      <c r="K55" s="47"/>
      <c r="L55" s="47"/>
      <c r="M55" s="25"/>
      <c r="N55" s="25"/>
      <c r="O55" s="30"/>
    </row>
    <row r="56" spans="2:15" ht="16" x14ac:dyDescent="0.35">
      <c r="B56" s="29"/>
      <c r="C56" s="25"/>
      <c r="D56" s="154"/>
      <c r="E56" s="154"/>
      <c r="F56" s="154"/>
      <c r="G56" s="154"/>
      <c r="H56" s="25"/>
      <c r="I56" s="152"/>
      <c r="J56" s="152"/>
      <c r="K56" s="152"/>
      <c r="L56" s="152"/>
      <c r="M56" s="25"/>
      <c r="N56" s="25"/>
      <c r="O56" s="30"/>
    </row>
    <row r="57" spans="2:15" x14ac:dyDescent="0.35">
      <c r="B57" s="29"/>
      <c r="C57" s="25"/>
      <c r="D57" s="45" t="s">
        <v>21</v>
      </c>
      <c r="E57" s="45"/>
      <c r="F57" s="45"/>
      <c r="G57" s="45"/>
      <c r="H57" s="25"/>
      <c r="I57" s="45" t="s">
        <v>22</v>
      </c>
      <c r="J57" s="46"/>
      <c r="K57" s="46"/>
      <c r="L57" s="46"/>
      <c r="M57" s="25"/>
      <c r="N57" s="25"/>
      <c r="O57" s="30"/>
    </row>
    <row r="58" spans="2:15" x14ac:dyDescent="0.35">
      <c r="B58" s="29"/>
      <c r="C58" s="44"/>
      <c r="D58" s="44"/>
      <c r="E58" s="44"/>
      <c r="F58" s="44"/>
      <c r="G58" s="44"/>
      <c r="H58" s="44"/>
      <c r="I58" s="44"/>
      <c r="J58" s="44"/>
      <c r="K58" s="44"/>
      <c r="L58" s="44"/>
      <c r="M58" s="44"/>
      <c r="N58" s="44"/>
      <c r="O58" s="32"/>
    </row>
    <row r="59" spans="2:15" x14ac:dyDescent="0.35">
      <c r="B59" s="29"/>
      <c r="C59" s="44"/>
      <c r="D59" s="148" t="s">
        <v>23</v>
      </c>
      <c r="E59" s="149"/>
      <c r="F59" s="149"/>
      <c r="G59" s="149"/>
      <c r="H59" s="149"/>
      <c r="I59" s="149"/>
      <c r="J59" s="149"/>
      <c r="K59" s="149"/>
      <c r="L59" s="149"/>
      <c r="M59" s="150"/>
      <c r="N59" s="48"/>
      <c r="O59" s="32"/>
    </row>
    <row r="60" spans="2:15" ht="15" thickBot="1" x14ac:dyDescent="0.4">
      <c r="B60" s="31"/>
      <c r="C60" s="33"/>
      <c r="D60" s="33"/>
      <c r="E60" s="34"/>
      <c r="F60" s="33"/>
      <c r="G60" s="33"/>
      <c r="H60" s="33"/>
      <c r="I60" s="33"/>
      <c r="J60" s="33"/>
      <c r="K60" s="33"/>
      <c r="L60" s="33"/>
      <c r="M60" s="33"/>
      <c r="N60" s="33"/>
      <c r="O60" s="35"/>
    </row>
    <row r="61" spans="2:15"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hidden="1" x14ac:dyDescent="0.35">
      <c r="C65" s="1"/>
      <c r="D65" s="1"/>
      <c r="E65" s="1"/>
      <c r="F65" s="1"/>
      <c r="G65" s="1"/>
      <c r="H65" s="1"/>
      <c r="I65" s="1"/>
      <c r="J65" s="1"/>
      <c r="K65" s="1"/>
      <c r="L65" s="1"/>
      <c r="M65" s="1"/>
      <c r="N65" s="1"/>
    </row>
    <row r="66" spans="3:14" hidden="1" x14ac:dyDescent="0.35">
      <c r="C66" s="1"/>
      <c r="D66" s="1"/>
      <c r="E66" s="1"/>
      <c r="F66" s="1"/>
      <c r="G66" s="1"/>
      <c r="H66" s="1"/>
      <c r="I66" s="1"/>
      <c r="J66" s="1"/>
      <c r="K66" s="1"/>
      <c r="L66" s="1"/>
      <c r="M66" s="1"/>
      <c r="N66" s="1"/>
    </row>
    <row r="67" spans="3:14" hidden="1" x14ac:dyDescent="0.35">
      <c r="C67" s="1"/>
      <c r="D67" s="1"/>
      <c r="E67" s="1"/>
      <c r="F67" s="1"/>
      <c r="G67" s="1"/>
      <c r="H67" s="1"/>
      <c r="I67" s="1"/>
      <c r="J67" s="1"/>
      <c r="K67" s="1"/>
      <c r="L67" s="1"/>
      <c r="M67" s="1"/>
      <c r="N67" s="1"/>
    </row>
    <row r="68" spans="3:14"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1"/>
      <c r="D128" s="1"/>
      <c r="E128" s="1"/>
      <c r="F128" s="1"/>
      <c r="G128" s="1"/>
      <c r="H128" s="1"/>
      <c r="I128" s="1"/>
      <c r="J128" s="1"/>
      <c r="K128" s="1"/>
      <c r="L128" s="1"/>
      <c r="M128" s="1"/>
      <c r="N128" s="1"/>
    </row>
    <row r="129" spans="3:14" s="3" customFormat="1" hidden="1" x14ac:dyDescent="0.35">
      <c r="C129" s="1"/>
      <c r="D129" s="1"/>
      <c r="E129" s="1"/>
      <c r="F129" s="1"/>
      <c r="G129" s="1"/>
      <c r="H129" s="1"/>
      <c r="I129" s="1"/>
      <c r="J129" s="1"/>
      <c r="K129" s="1"/>
      <c r="L129" s="1"/>
      <c r="M129" s="1"/>
      <c r="N129" s="1"/>
    </row>
    <row r="130" spans="3:14" s="3" customFormat="1" hidden="1" x14ac:dyDescent="0.35">
      <c r="C130" s="1"/>
      <c r="D130" s="1"/>
      <c r="E130" s="1"/>
      <c r="F130" s="1"/>
      <c r="G130" s="1"/>
      <c r="H130" s="1"/>
      <c r="I130" s="1"/>
      <c r="J130" s="1"/>
      <c r="K130" s="1"/>
      <c r="L130" s="1"/>
      <c r="M130" s="1"/>
      <c r="N130" s="1"/>
    </row>
    <row r="131" spans="3:14" s="3" customFormat="1" hidden="1" x14ac:dyDescent="0.35">
      <c r="C131" s="1"/>
      <c r="D131" s="1"/>
      <c r="E131" s="1"/>
      <c r="F131" s="1"/>
      <c r="G131" s="1"/>
      <c r="H131" s="1"/>
      <c r="I131" s="1"/>
      <c r="J131" s="1"/>
      <c r="K131" s="1"/>
      <c r="L131" s="1"/>
      <c r="M131" s="1"/>
      <c r="N131" s="1"/>
    </row>
    <row r="132" spans="3:14" s="3" customFormat="1" hidden="1" x14ac:dyDescent="0.35">
      <c r="C132" s="2"/>
      <c r="D132" s="2"/>
      <c r="E132" s="2"/>
      <c r="F132" s="2"/>
      <c r="G132" s="2"/>
      <c r="H132" s="2"/>
      <c r="I132" s="2"/>
      <c r="J132" s="2"/>
      <c r="K132" s="2"/>
      <c r="L132" s="2"/>
      <c r="M132" s="2"/>
      <c r="N132" s="2"/>
    </row>
  </sheetData>
  <sheetProtection algorithmName="SHA-512" hashValue="/764zrqkFNVQNv1C87S++yF7/RexCymHmyhGl1YfWelyA1oW/MXfqW8NGNYuoiVMrh6en5EkmuLHENxNHdn+cA==" saltValue="zhfZVL0rU35J3iGeSRA4bA==" spinCount="100000" sheet="1" objects="1" scenarios="1" selectLockedCells="1"/>
  <mergeCells count="22">
    <mergeCell ref="D55:G56"/>
    <mergeCell ref="I56:L56"/>
    <mergeCell ref="D59:M59"/>
    <mergeCell ref="G44:L44"/>
    <mergeCell ref="G45:L45"/>
    <mergeCell ref="G46:L46"/>
    <mergeCell ref="D48:M48"/>
    <mergeCell ref="D52:G52"/>
    <mergeCell ref="I52:L52"/>
    <mergeCell ref="G41:L41"/>
    <mergeCell ref="C6:N6"/>
    <mergeCell ref="C7:N7"/>
    <mergeCell ref="E14:M14"/>
    <mergeCell ref="E16:M16"/>
    <mergeCell ref="H20:K20"/>
    <mergeCell ref="C24:N24"/>
    <mergeCell ref="C25:N25"/>
    <mergeCell ref="E27:L27"/>
    <mergeCell ref="G39:L39"/>
    <mergeCell ref="G40:L40"/>
    <mergeCell ref="G33:M33"/>
    <mergeCell ref="G36:M36"/>
  </mergeCells>
  <conditionalFormatting sqref="D48:M48">
    <cfRule type="expression" dxfId="37" priority="17">
      <formula>$D$48="Invalid Submission. Please input the previous Year of Production or the application will be declined."</formula>
    </cfRule>
  </conditionalFormatting>
  <conditionalFormatting sqref="E29">
    <cfRule type="expression" dxfId="36" priority="110">
      <formula>$L$23="YES - I agree"</formula>
    </cfRule>
  </conditionalFormatting>
  <conditionalFormatting sqref="E27:L27">
    <cfRule type="expression" dxfId="35" priority="111">
      <formula>$L$23="YES - I agree"</formula>
    </cfRule>
  </conditionalFormatting>
  <conditionalFormatting sqref="G29">
    <cfRule type="expression" dxfId="34" priority="112">
      <formula>$L$23="YES - I agree"</formula>
    </cfRule>
  </conditionalFormatting>
  <conditionalFormatting sqref="G31">
    <cfRule type="expression" dxfId="33" priority="113">
      <formula>L23="YES - I agree"</formula>
    </cfRule>
  </conditionalFormatting>
  <conditionalFormatting sqref="G32">
    <cfRule type="expression" dxfId="32" priority="1">
      <formula>$G$31="NO"</formula>
    </cfRule>
    <cfRule type="expression" dxfId="31" priority="5">
      <formula>$G$31="YES"</formula>
    </cfRule>
  </conditionalFormatting>
  <conditionalFormatting sqref="G35">
    <cfRule type="expression" dxfId="30" priority="3">
      <formula>$G$31="YES"</formula>
    </cfRule>
  </conditionalFormatting>
  <conditionalFormatting sqref="G38">
    <cfRule type="expression" dxfId="29" priority="21">
      <formula>$D$38="Do you use a contract producer/wholesaler(s)?"</formula>
    </cfRule>
  </conditionalFormatting>
  <conditionalFormatting sqref="G43">
    <cfRule type="expression" dxfId="28" priority="20">
      <formula>$D$43="Do you Act as a contract producer?"</formula>
    </cfRule>
  </conditionalFormatting>
  <conditionalFormatting sqref="G39:L41">
    <cfRule type="expression" dxfId="27" priority="27">
      <formula>$G$38="YES"</formula>
    </cfRule>
  </conditionalFormatting>
  <conditionalFormatting sqref="G44:L46">
    <cfRule type="expression" dxfId="26" priority="26">
      <formula>$G$43="YES"</formula>
    </cfRule>
  </conditionalFormatting>
  <conditionalFormatting sqref="G33:M33">
    <cfRule type="expression" dxfId="25" priority="4">
      <formula>$G$31="YES"</formula>
    </cfRule>
  </conditionalFormatting>
  <conditionalFormatting sqref="G36:M36">
    <cfRule type="expression" dxfId="24" priority="2">
      <formula>$G$31="YES"</formula>
    </cfRule>
  </conditionalFormatting>
  <conditionalFormatting sqref="H29">
    <cfRule type="containsText" dxfId="23" priority="13" operator="containsText" text="OVER">
      <formula>NOT(ISERROR(SEARCH("OVER",H29)))</formula>
    </cfRule>
  </conditionalFormatting>
  <conditionalFormatting sqref="K30">
    <cfRule type="expression" dxfId="22" priority="32">
      <formula>#REF!="Do you use neutral grain spirits (NGS) in production of any products?"</formula>
    </cfRule>
    <cfRule type="containsText" dxfId="21" priority="33" operator="containsText" text="YES">
      <formula>NOT(ISERROR(SEARCH("YES",K30)))</formula>
    </cfRule>
    <cfRule type="containsText" dxfId="20" priority="34" operator="containsText" text="NO">
      <formula>NOT(ISERROR(SEARCH("NO",K30)))</formula>
    </cfRule>
  </conditionalFormatting>
  <conditionalFormatting sqref="L23">
    <cfRule type="containsText" dxfId="19" priority="24" operator="containsText" text="YES - I agree">
      <formula>NOT(ISERROR(SEARCH("YES - I agree",L23)))</formula>
    </cfRule>
    <cfRule type="containsText" dxfId="18" priority="25" operator="containsText" text="NO - I Do Not Agree">
      <formula>NOT(ISERROR(SEARCH("NO - I Do Not Agree",L23)))</formula>
    </cfRule>
  </conditionalFormatting>
  <conditionalFormatting sqref="M30">
    <cfRule type="expression" dxfId="17" priority="14">
      <formula>$K$32="YES"</formula>
    </cfRule>
  </conditionalFormatting>
  <dataValidations count="5">
    <dataValidation type="list" showInputMessage="1" showErrorMessage="1" sqref="G31" xr:uid="{A4F93D43-E23F-4E11-A165-CE4B8FD9B5C2}">
      <formula1>"YES,NO"</formula1>
    </dataValidation>
    <dataValidation type="list" allowBlank="1" showInputMessage="1" showErrorMessage="1" promptTitle="Certification and Agreement" prompt="Please select from the drop-down in order to continue on with the form." sqref="L23" xr:uid="{A7A2F0B3-F8FD-4433-8FFF-AD603C446033}">
      <formula1>"YES - I agree, NO - I Do Not Agree"</formula1>
    </dataValidation>
    <dataValidation type="list" showInputMessage="1" showErrorMessage="1" prompt="Choose Yes or No from the drop-down" sqref="G43" xr:uid="{61784196-1FDC-41A7-8925-9E8A9DD913FE}">
      <formula1>"YES,NO"</formula1>
    </dataValidation>
    <dataValidation type="list" showInputMessage="1" showErrorMessage="1" error="Please make a selection" prompt="Choose Yes or No from the drop-down" sqref="G38" xr:uid="{7D75EB9B-9550-48EE-9252-A6EC5EF2F5AA}">
      <formula1>"YES,NO"</formula1>
    </dataValidation>
    <dataValidation type="whole" allowBlank="1" showInputMessage="1" showErrorMessage="1" prompt="Previous Year's Production" sqref="J9" xr:uid="{F726800B-2573-4F5B-8DB6-667580D9887D}">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CBCF-098D-4118-8E3D-C788A10AB709}">
  <sheetPr>
    <tabColor theme="5" tint="-0.249977111117893"/>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62" t="s">
        <v>11</v>
      </c>
      <c r="D7" s="162"/>
      <c r="E7" s="162"/>
      <c r="F7" s="162"/>
      <c r="G7" s="162"/>
      <c r="H7" s="162"/>
      <c r="I7" s="162"/>
      <c r="J7" s="162"/>
      <c r="K7" s="162"/>
      <c r="L7" s="162"/>
      <c r="M7" s="162"/>
      <c r="N7" s="162"/>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44"/>
      <c r="N27" s="25"/>
      <c r="O27" s="30"/>
    </row>
    <row r="28" spans="2:15" x14ac:dyDescent="0.35">
      <c r="B28" s="29"/>
      <c r="C28" s="25"/>
      <c r="D28" s="25"/>
      <c r="E28" s="25"/>
      <c r="F28" s="25"/>
      <c r="G28" s="25"/>
      <c r="H28" s="44"/>
      <c r="I28" s="44"/>
      <c r="J28" s="44"/>
      <c r="K28" s="44"/>
      <c r="L28" s="44"/>
      <c r="M28" s="44"/>
      <c r="N28" s="44"/>
      <c r="O28" s="32"/>
    </row>
    <row r="29" spans="2:15" x14ac:dyDescent="0.35">
      <c r="B29" s="29"/>
      <c r="C29" s="25"/>
      <c r="D29" s="25"/>
      <c r="E29" s="55" t="str">
        <f>IF(OR(L23="",L23="NO - I Do Not Agree"),"","Total 'Litres' produced")</f>
        <v/>
      </c>
      <c r="F29" s="25"/>
      <c r="G29" s="119"/>
      <c r="H29" s="94" t="str">
        <f>IF(OR(L23="",L23="NO - I Do Not Agree"),"","(litres)")</f>
        <v/>
      </c>
      <c r="I29" s="100"/>
      <c r="J29" s="44"/>
      <c r="K29" s="44"/>
      <c r="L29" s="44"/>
      <c r="M29" s="96"/>
      <c r="N29" s="44"/>
      <c r="O29" s="32"/>
    </row>
    <row r="30" spans="2:15" x14ac:dyDescent="0.35">
      <c r="B30" s="29"/>
      <c r="C30" s="25"/>
      <c r="D30" s="25"/>
      <c r="E30" s="25"/>
      <c r="F30" s="25"/>
      <c r="G30" s="118" t="str">
        <f>IF(OR(L23="",L23="NO - I Do Not Agree"),"",IF(G29&gt;=25001,"Over Threshold",""))</f>
        <v/>
      </c>
      <c r="H30" s="41"/>
      <c r="I30" s="100"/>
      <c r="J30" s="99"/>
      <c r="K30" s="95"/>
      <c r="L30" s="40"/>
      <c r="M30" s="96"/>
      <c r="N30" s="44"/>
      <c r="O30" s="32"/>
    </row>
    <row r="31" spans="2:15" x14ac:dyDescent="0.35">
      <c r="B31" s="29"/>
      <c r="C31" s="25"/>
      <c r="D31" s="25"/>
      <c r="E31" s="25"/>
      <c r="F31" s="25"/>
      <c r="G31" s="25"/>
      <c r="H31" s="41"/>
      <c r="I31" s="53"/>
      <c r="J31" s="99"/>
      <c r="K31" s="44"/>
      <c r="L31" s="44"/>
      <c r="M31" s="93"/>
      <c r="N31" s="44"/>
      <c r="O31" s="32"/>
    </row>
    <row r="32" spans="2:15" x14ac:dyDescent="0.35">
      <c r="B32" s="29"/>
      <c r="C32" s="25"/>
      <c r="D32" s="25"/>
      <c r="E32" s="52"/>
      <c r="F32" s="25"/>
      <c r="G32" s="25"/>
      <c r="H32" s="41"/>
      <c r="I32" s="41"/>
      <c r="J32" s="25"/>
      <c r="K32" s="44"/>
      <c r="L32" s="44"/>
      <c r="M32" s="96"/>
      <c r="N32" s="44"/>
      <c r="O32" s="32"/>
    </row>
    <row r="33" spans="2:15" x14ac:dyDescent="0.35">
      <c r="B33" s="29"/>
      <c r="C33" s="25"/>
      <c r="D33" s="25"/>
      <c r="E33" s="25"/>
      <c r="F33" s="25"/>
      <c r="G33" s="25"/>
      <c r="H33" s="41"/>
      <c r="I33" s="41"/>
      <c r="J33" s="25"/>
      <c r="K33" s="44"/>
      <c r="L33" s="44"/>
      <c r="M33" s="93"/>
      <c r="N33" s="44"/>
      <c r="O33" s="32"/>
    </row>
    <row r="34" spans="2:15" x14ac:dyDescent="0.35">
      <c r="B34" s="29"/>
      <c r="C34" s="25"/>
      <c r="D34" s="42" t="str">
        <f>IF(L23="YES - I agree","Do you use a contract producer/wholesaler(s)?","")</f>
        <v/>
      </c>
      <c r="E34" s="25"/>
      <c r="F34" s="25"/>
      <c r="G34" s="63"/>
      <c r="H34" s="25"/>
      <c r="I34" s="25"/>
      <c r="J34" s="25"/>
      <c r="K34" s="44"/>
      <c r="L34" s="44"/>
      <c r="M34" s="44"/>
      <c r="N34" s="44"/>
      <c r="O34" s="32"/>
    </row>
    <row r="35" spans="2:15" ht="50" customHeight="1" x14ac:dyDescent="0.35">
      <c r="B35" s="29"/>
      <c r="C35" s="25"/>
      <c r="D35" s="120" t="str">
        <f>IF($G$34="YES","Name of contract Producer/wholesaler(s):","")</f>
        <v/>
      </c>
      <c r="E35" s="25"/>
      <c r="F35" s="25"/>
      <c r="G35" s="157"/>
      <c r="H35" s="157"/>
      <c r="I35" s="157"/>
      <c r="J35" s="157"/>
      <c r="K35" s="157"/>
      <c r="L35" s="157"/>
      <c r="M35" s="44"/>
      <c r="N35" s="44"/>
      <c r="O35" s="32"/>
    </row>
    <row r="36" spans="2:15" x14ac:dyDescent="0.35">
      <c r="B36" s="29"/>
      <c r="C36" s="25"/>
      <c r="D36" s="43" t="str">
        <f>IF($G$34="YES","Address of contract Producer/wholesaler(s):","")</f>
        <v/>
      </c>
      <c r="E36" s="25"/>
      <c r="F36" s="25"/>
      <c r="G36" s="157"/>
      <c r="H36" s="157"/>
      <c r="I36" s="157"/>
      <c r="J36" s="157"/>
      <c r="K36" s="157"/>
      <c r="L36" s="157"/>
      <c r="M36" s="44"/>
      <c r="N36" s="44"/>
      <c r="O36" s="32"/>
    </row>
    <row r="37" spans="2:15" x14ac:dyDescent="0.35">
      <c r="B37" s="29"/>
      <c r="C37" s="25"/>
      <c r="D37" s="43" t="str">
        <f>IF($G$34="YES","Total Production of contract Producer/wholesaler(s):","")</f>
        <v/>
      </c>
      <c r="E37" s="25"/>
      <c r="F37" s="25"/>
      <c r="G37" s="157"/>
      <c r="H37" s="157"/>
      <c r="I37" s="157"/>
      <c r="J37" s="157"/>
      <c r="K37" s="157"/>
      <c r="L37" s="157"/>
      <c r="M37" s="44"/>
      <c r="N37" s="44"/>
      <c r="O37" s="32"/>
    </row>
    <row r="38" spans="2:15" x14ac:dyDescent="0.35">
      <c r="B38" s="29"/>
      <c r="C38" s="25"/>
      <c r="D38" s="25"/>
      <c r="E38" s="25"/>
      <c r="F38" s="25"/>
      <c r="G38" s="25"/>
      <c r="H38" s="25"/>
      <c r="I38" s="25"/>
      <c r="J38" s="25"/>
      <c r="K38" s="25"/>
      <c r="L38" s="25"/>
      <c r="M38" s="44"/>
      <c r="N38" s="44"/>
      <c r="O38" s="32"/>
    </row>
    <row r="39" spans="2:15" x14ac:dyDescent="0.35">
      <c r="B39" s="29"/>
      <c r="C39" s="25"/>
      <c r="D39" s="42" t="str">
        <f>IF(L23="YES - I agree","Do you Act as a contract producer?","")</f>
        <v/>
      </c>
      <c r="E39" s="25"/>
      <c r="F39" s="25"/>
      <c r="G39" s="63"/>
      <c r="H39" s="25"/>
      <c r="I39" s="25"/>
      <c r="J39" s="25"/>
      <c r="K39" s="25"/>
      <c r="L39" s="25"/>
      <c r="M39" s="44"/>
      <c r="N39" s="44"/>
      <c r="O39" s="32"/>
    </row>
    <row r="40" spans="2:15" ht="50" customHeight="1" x14ac:dyDescent="0.35">
      <c r="B40" s="29"/>
      <c r="C40" s="25"/>
      <c r="D40" s="120" t="str">
        <f>IF($G$39="YES","Name of companies you produce for:","")</f>
        <v/>
      </c>
      <c r="E40" s="25"/>
      <c r="F40" s="25"/>
      <c r="G40" s="157"/>
      <c r="H40" s="157"/>
      <c r="I40" s="157"/>
      <c r="J40" s="157"/>
      <c r="K40" s="157"/>
      <c r="L40" s="157"/>
      <c r="M40" s="25"/>
      <c r="N40" s="25"/>
      <c r="O40" s="30"/>
    </row>
    <row r="41" spans="2:15" x14ac:dyDescent="0.35">
      <c r="B41" s="29"/>
      <c r="C41" s="25"/>
      <c r="D41" s="25"/>
      <c r="E41" s="25"/>
      <c r="F41" s="25"/>
      <c r="G41" s="157"/>
      <c r="H41" s="157"/>
      <c r="I41" s="157"/>
      <c r="J41" s="157"/>
      <c r="K41" s="157"/>
      <c r="L41" s="157"/>
      <c r="M41" s="25"/>
      <c r="N41" s="25"/>
      <c r="O41" s="30"/>
    </row>
    <row r="42" spans="2:15" x14ac:dyDescent="0.35">
      <c r="B42" s="29"/>
      <c r="C42" s="25"/>
      <c r="D42" s="25"/>
      <c r="E42" s="25"/>
      <c r="F42" s="25"/>
      <c r="G42" s="157"/>
      <c r="H42" s="157"/>
      <c r="I42" s="157"/>
      <c r="J42" s="157"/>
      <c r="K42" s="157"/>
      <c r="L42" s="15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syiL0KbtFMhx1RvRO5F3v/IxYW+FQepZfxLcEVVa0PK33jeEU14m91wYZDXbJOM8csdbADbFeQqFfeoX/u1yRw==" saltValue="QjV870PDLKF/KyvNfODzLA==" spinCount="100000" sheet="1" objects="1" scenarios="1" selectLockedCells="1"/>
  <mergeCells count="20">
    <mergeCell ref="G37:L37"/>
    <mergeCell ref="C6:N6"/>
    <mergeCell ref="C7:N7"/>
    <mergeCell ref="E14:M14"/>
    <mergeCell ref="E16:M16"/>
    <mergeCell ref="H20:K20"/>
    <mergeCell ref="C24:N24"/>
    <mergeCell ref="C25:N25"/>
    <mergeCell ref="E27:L27"/>
    <mergeCell ref="G35:L35"/>
    <mergeCell ref="G36:L36"/>
    <mergeCell ref="D51:G52"/>
    <mergeCell ref="I52:L52"/>
    <mergeCell ref="D55:M55"/>
    <mergeCell ref="G40:L40"/>
    <mergeCell ref="G41:L41"/>
    <mergeCell ref="G42:L42"/>
    <mergeCell ref="D44:M44"/>
    <mergeCell ref="D48:G48"/>
    <mergeCell ref="I48:L48"/>
  </mergeCells>
  <conditionalFormatting sqref="D44:M44">
    <cfRule type="expression" dxfId="16" priority="4">
      <formula>$D$44="Invalid Submission. Please input the previous Year of Production or the application will be declined."</formula>
    </cfRule>
  </conditionalFormatting>
  <conditionalFormatting sqref="E29">
    <cfRule type="expression" dxfId="15" priority="104">
      <formula>$L$23="YES - I agree"</formula>
    </cfRule>
  </conditionalFormatting>
  <conditionalFormatting sqref="E32">
    <cfRule type="expression" dxfId="14" priority="10">
      <formula>$E$32="Please specify other methods"</formula>
    </cfRule>
  </conditionalFormatting>
  <conditionalFormatting sqref="E27:L27">
    <cfRule type="expression" dxfId="13" priority="105">
      <formula>$L$23="YES - I agree"</formula>
    </cfRule>
  </conditionalFormatting>
  <conditionalFormatting sqref="G29">
    <cfRule type="expression" dxfId="12" priority="106">
      <formula>$L$23="YES - I agree"</formula>
    </cfRule>
  </conditionalFormatting>
  <conditionalFormatting sqref="G30">
    <cfRule type="containsText" dxfId="11" priority="1" operator="containsText" text="Over Threshold">
      <formula>NOT(ISERROR(SEARCH("Over Threshold",G30)))</formula>
    </cfRule>
  </conditionalFormatting>
  <conditionalFormatting sqref="G34">
    <cfRule type="expression" dxfId="10" priority="8">
      <formula>$D$34="Do you use a contract producer/wholesaler(s)?"</formula>
    </cfRule>
  </conditionalFormatting>
  <conditionalFormatting sqref="G39">
    <cfRule type="expression" dxfId="9" priority="7">
      <formula>$D$39="Do you Act as a contract producer?"</formula>
    </cfRule>
  </conditionalFormatting>
  <conditionalFormatting sqref="G35:L37">
    <cfRule type="expression" dxfId="8" priority="14">
      <formula>$G$34="YES"</formula>
    </cfRule>
  </conditionalFormatting>
  <conditionalFormatting sqref="G40:L42">
    <cfRule type="expression" dxfId="7" priority="13">
      <formula>$G$39="YES"</formula>
    </cfRule>
  </conditionalFormatting>
  <conditionalFormatting sqref="K30">
    <cfRule type="expression" dxfId="6" priority="19">
      <formula>#REF!="Do you use neutral grain spirits (NGS) in production of any products?"</formula>
    </cfRule>
    <cfRule type="containsText" dxfId="5" priority="20" operator="containsText" text="YES">
      <formula>NOT(ISERROR(SEARCH("YES",K30)))</formula>
    </cfRule>
    <cfRule type="containsText" dxfId="4" priority="21" operator="containsText" text="NO">
      <formula>NOT(ISERROR(SEARCH("NO",K30)))</formula>
    </cfRule>
  </conditionalFormatting>
  <conditionalFormatting sqref="L23">
    <cfRule type="containsText" dxfId="3" priority="11" operator="containsText" text="YES - I agree">
      <formula>NOT(ISERROR(SEARCH("YES - I agree",L23)))</formula>
    </cfRule>
    <cfRule type="containsText" dxfId="2" priority="12" operator="containsText" text="NO - I Do Not Agree">
      <formula>NOT(ISERROR(SEARCH("NO - I Do Not Agree",L23)))</formula>
    </cfRule>
  </conditionalFormatting>
  <conditionalFormatting sqref="M29:M30">
    <cfRule type="expression" dxfId="1" priority="2">
      <formula>$K$32="YES"</formula>
    </cfRule>
  </conditionalFormatting>
  <conditionalFormatting sqref="M32">
    <cfRule type="expression" dxfId="0" priority="9">
      <formula>$K$32="YES"</formula>
    </cfRule>
  </conditionalFormatting>
  <dataValidations count="4">
    <dataValidation type="whole" allowBlank="1" showInputMessage="1" showErrorMessage="1" prompt="Previous Year's Production" sqref="J9" xr:uid="{DEED5F18-209C-46A8-BA67-3265519A890B}">
      <formula1>0</formula1>
      <formula2>9999</formula2>
    </dataValidation>
    <dataValidation type="list" showInputMessage="1" showErrorMessage="1" error="Please make a selection" prompt="Choose Yes or No from the drop-down" sqref="G34" xr:uid="{2AF20E6C-F992-4693-9372-141C53B12A20}">
      <formula1>"YES,NO"</formula1>
    </dataValidation>
    <dataValidation type="list" showInputMessage="1" showErrorMessage="1" prompt="Choose Yes or No from the drop-down" sqref="G39" xr:uid="{988A2CA1-9655-4B47-A13E-4572CF797F00}">
      <formula1>"YES,NO"</formula1>
    </dataValidation>
    <dataValidation type="list" allowBlank="1" showInputMessage="1" showErrorMessage="1" promptTitle="Certification and Agreement" prompt="Please select from the drop-down in order to continue on with the form." sqref="L23" xr:uid="{9C8168DB-F579-4F62-9115-A5418E8CCF9A}">
      <formula1>"YES - I agree, NO - I Do Not Agree"</formula1>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1746-A1C5-4475-B9F9-9FC11A4B4045}">
  <dimension ref="A1:A8"/>
  <sheetViews>
    <sheetView workbookViewId="0"/>
  </sheetViews>
  <sheetFormatPr defaultRowHeight="14.5" x14ac:dyDescent="0.35"/>
  <sheetData>
    <row r="1" spans="1:1" x14ac:dyDescent="0.35">
      <c r="A1" t="s">
        <v>15</v>
      </c>
    </row>
    <row r="2" spans="1:1" x14ac:dyDescent="0.35">
      <c r="A2" t="s">
        <v>1</v>
      </c>
    </row>
    <row r="3" spans="1:1" x14ac:dyDescent="0.35">
      <c r="A3" t="s">
        <v>11</v>
      </c>
    </row>
    <row r="4" spans="1:1" x14ac:dyDescent="0.35">
      <c r="A4" t="s">
        <v>13</v>
      </c>
    </row>
    <row r="5" spans="1:1" x14ac:dyDescent="0.35">
      <c r="A5" t="s">
        <v>12</v>
      </c>
    </row>
    <row r="6" spans="1:1" x14ac:dyDescent="0.35">
      <c r="A6" t="s">
        <v>16</v>
      </c>
    </row>
    <row r="8" spans="1:1" x14ac:dyDescent="0.35">
      <c r="A8"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HOW TO FILL OUT FORM</vt:lpstr>
      <vt:lpstr>FAQ</vt:lpstr>
      <vt:lpstr>BEER</vt:lpstr>
      <vt:lpstr>READY TO DRINK</vt:lpstr>
      <vt:lpstr>CIDERS</vt:lpstr>
      <vt:lpstr>SPIRITS</vt:lpstr>
      <vt:lpstr>WINE &amp; MEAD</vt:lpstr>
      <vt:lpstr>Sheet2</vt:lpstr>
      <vt:lpstr>Blank</vt:lpstr>
      <vt:lpstr>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Santiago</dc:creator>
  <cp:lastModifiedBy>Jocelyn Santiago</cp:lastModifiedBy>
  <cp:lastPrinted>2025-10-21T01:02:32Z</cp:lastPrinted>
  <dcterms:created xsi:type="dcterms:W3CDTF">2025-09-15T17:53:01Z</dcterms:created>
  <dcterms:modified xsi:type="dcterms:W3CDTF">2025-12-23T16:06:18Z</dcterms:modified>
</cp:coreProperties>
</file>