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en.wagstaff\Downloads\"/>
    </mc:Choice>
  </mc:AlternateContent>
  <xr:revisionPtr revIDLastSave="0" documentId="13_ncr:1_{12234C19-C8F7-4737-80C5-6F3E82B9ABAA}" xr6:coauthVersionLast="47" xr6:coauthVersionMax="47" xr10:uidLastSave="{00000000-0000-0000-0000-000000000000}"/>
  <workbookProtection workbookAlgorithmName="SHA-512" workbookHashValue="6E8OCTrg//JNFVrv+ljt/1mkQEmVgR0X7XLWlYpgwNPqv+mLjoMZZbmCu022IUE/OJIiTYIttOPgpUDrksfRcQ==" workbookSaltValue="AaSjnMHYtT9Ms4Uo4LDtDw==" workbookSpinCount="100000" lockStructure="1"/>
  <bookViews>
    <workbookView xWindow="-120" yWindow="-120" windowWidth="29040" windowHeight="15720" firstSheet="3" activeTab="3" xr2:uid="{00000000-000D-0000-FFFF-FFFF00000000}"/>
  </bookViews>
  <sheets>
    <sheet name="LTO" sheetId="1" state="hidden" r:id="rId1"/>
    <sheet name="Price Change" sheetId="2" state="hidden" r:id="rId2"/>
    <sheet name="Deposits" sheetId="10" state="hidden" r:id="rId3"/>
    <sheet name="BULLETIN" sheetId="8" r:id="rId4"/>
  </sheets>
  <definedNames>
    <definedName name="_xlnm._FilterDatabase" localSheetId="3" hidden="1">BULLETIN!$B$2:$B$967</definedName>
    <definedName name="_xlnm.Print_Titles" localSheetId="3">BULLETIN!$1:$12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10" l="1"/>
  <c r="D182" i="10"/>
  <c r="D179" i="10"/>
  <c r="D176" i="10"/>
  <c r="D174" i="10"/>
  <c r="D172" i="10"/>
  <c r="D169" i="10"/>
  <c r="D168" i="10"/>
  <c r="D165" i="10"/>
  <c r="D164" i="10"/>
  <c r="D161" i="10"/>
  <c r="D160" i="10"/>
  <c r="D159" i="10"/>
  <c r="D158" i="10"/>
  <c r="D156" i="10"/>
  <c r="D155" i="10"/>
  <c r="D150" i="10"/>
  <c r="D149" i="10"/>
  <c r="D148" i="10"/>
  <c r="D147" i="10"/>
  <c r="D146" i="10"/>
  <c r="D144" i="10"/>
  <c r="D139" i="10"/>
  <c r="D138" i="10"/>
  <c r="D137" i="10"/>
  <c r="D136" i="10"/>
  <c r="D135" i="10"/>
  <c r="D134" i="10"/>
  <c r="D133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86" i="10"/>
  <c r="D85" i="10"/>
  <c r="D84" i="10"/>
  <c r="D83" i="10"/>
  <c r="D82" i="10"/>
  <c r="D81" i="10"/>
  <c r="D80" i="10"/>
  <c r="D79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4" i="10"/>
  <c r="D63" i="10"/>
  <c r="D62" i="10"/>
  <c r="D61" i="10"/>
  <c r="D60" i="10"/>
  <c r="D59" i="10"/>
  <c r="D58" i="10"/>
  <c r="D57" i="10"/>
  <c r="D56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0" i="10"/>
  <c r="D38" i="10"/>
  <c r="D37" i="10"/>
  <c r="D36" i="10"/>
  <c r="D35" i="10"/>
  <c r="D34" i="10"/>
  <c r="D33" i="10"/>
  <c r="D32" i="10"/>
  <c r="D31" i="10"/>
  <c r="D30" i="10"/>
  <c r="D25" i="10"/>
  <c r="D26" i="10"/>
  <c r="D27" i="10"/>
  <c r="D28" i="10"/>
  <c r="D29" i="10"/>
  <c r="D24" i="10"/>
  <c r="D22" i="10"/>
  <c r="D23" i="10"/>
  <c r="D21" i="10"/>
  <c r="R75" i="1"/>
  <c r="N75" i="1"/>
  <c r="M75" i="1"/>
  <c r="H75" i="1"/>
  <c r="J75" i="1"/>
  <c r="R74" i="1"/>
  <c r="N74" i="1"/>
  <c r="M74" i="1"/>
  <c r="P74" i="1"/>
  <c r="H74" i="1"/>
  <c r="J74" i="1"/>
  <c r="R73" i="1"/>
  <c r="N73" i="1"/>
  <c r="M73" i="1"/>
  <c r="H73" i="1"/>
  <c r="J73" i="1"/>
  <c r="R72" i="1"/>
  <c r="N72" i="1"/>
  <c r="M72" i="1"/>
  <c r="P72" i="1"/>
  <c r="H72" i="1"/>
  <c r="J72" i="1"/>
  <c r="R71" i="1"/>
  <c r="N71" i="1"/>
  <c r="M71" i="1"/>
  <c r="H71" i="1"/>
  <c r="J71" i="1"/>
  <c r="R70" i="1"/>
  <c r="N70" i="1"/>
  <c r="M70" i="1"/>
  <c r="P70" i="1"/>
  <c r="H70" i="1"/>
  <c r="J70" i="1"/>
  <c r="R69" i="1"/>
  <c r="N69" i="1"/>
  <c r="M69" i="1"/>
  <c r="H69" i="1"/>
  <c r="J69" i="1"/>
  <c r="R68" i="1"/>
  <c r="N68" i="1"/>
  <c r="M68" i="1"/>
  <c r="P68" i="1"/>
  <c r="J68" i="1"/>
  <c r="H68" i="1"/>
  <c r="R67" i="1"/>
  <c r="N67" i="1"/>
  <c r="M67" i="1"/>
  <c r="H67" i="1"/>
  <c r="J67" i="1"/>
  <c r="R66" i="1"/>
  <c r="N66" i="1"/>
  <c r="M66" i="1"/>
  <c r="H66" i="1"/>
  <c r="J66" i="1"/>
  <c r="R64" i="1"/>
  <c r="N64" i="1"/>
  <c r="M64" i="1"/>
  <c r="P64" i="1"/>
  <c r="H64" i="1"/>
  <c r="J64" i="1"/>
  <c r="R63" i="1"/>
  <c r="N63" i="1"/>
  <c r="M63" i="1"/>
  <c r="P63" i="1"/>
  <c r="H63" i="1"/>
  <c r="J63" i="1"/>
  <c r="R62" i="1"/>
  <c r="N62" i="1"/>
  <c r="M62" i="1"/>
  <c r="P62" i="1"/>
  <c r="H62" i="1"/>
  <c r="J62" i="1"/>
  <c r="R61" i="1"/>
  <c r="P61" i="1"/>
  <c r="N61" i="1"/>
  <c r="M61" i="1"/>
  <c r="H61" i="1"/>
  <c r="J61" i="1"/>
  <c r="R60" i="1"/>
  <c r="N60" i="1"/>
  <c r="M60" i="1"/>
  <c r="P60" i="1"/>
  <c r="H60" i="1"/>
  <c r="J60" i="1"/>
  <c r="R59" i="1"/>
  <c r="N59" i="1"/>
  <c r="M59" i="1"/>
  <c r="P59" i="1"/>
  <c r="H59" i="1"/>
  <c r="J59" i="1"/>
  <c r="R58" i="1"/>
  <c r="N58" i="1"/>
  <c r="M58" i="1"/>
  <c r="P58" i="1"/>
  <c r="H58" i="1"/>
  <c r="J58" i="1"/>
  <c r="R57" i="1"/>
  <c r="N57" i="1"/>
  <c r="M57" i="1"/>
  <c r="H57" i="1"/>
  <c r="J57" i="1"/>
  <c r="R55" i="1"/>
  <c r="N55" i="1"/>
  <c r="M55" i="1"/>
  <c r="H55" i="1"/>
  <c r="J55" i="1"/>
  <c r="R54" i="1"/>
  <c r="N54" i="1"/>
  <c r="M54" i="1"/>
  <c r="P54" i="1"/>
  <c r="H54" i="1"/>
  <c r="J54" i="1"/>
  <c r="R53" i="1"/>
  <c r="N53" i="1"/>
  <c r="M53" i="1"/>
  <c r="P53" i="1"/>
  <c r="H53" i="1"/>
  <c r="J53" i="1"/>
  <c r="R52" i="1"/>
  <c r="N52" i="1"/>
  <c r="M52" i="1"/>
  <c r="P52" i="1"/>
  <c r="H52" i="1"/>
  <c r="J52" i="1"/>
  <c r="R51" i="1"/>
  <c r="N51" i="1"/>
  <c r="M51" i="1"/>
  <c r="P51" i="1"/>
  <c r="H51" i="1"/>
  <c r="J51" i="1"/>
  <c r="R50" i="1"/>
  <c r="N50" i="1"/>
  <c r="M50" i="1"/>
  <c r="P50" i="1"/>
  <c r="H50" i="1"/>
  <c r="J50" i="1"/>
  <c r="R49" i="1"/>
  <c r="N49" i="1"/>
  <c r="M49" i="1"/>
  <c r="P49" i="1"/>
  <c r="H49" i="1"/>
  <c r="J49" i="1"/>
  <c r="R48" i="1"/>
  <c r="N48" i="1"/>
  <c r="M48" i="1"/>
  <c r="H48" i="1"/>
  <c r="J48" i="1"/>
  <c r="R47" i="1"/>
  <c r="N47" i="1"/>
  <c r="M47" i="1"/>
  <c r="H47" i="1"/>
  <c r="J47" i="1"/>
  <c r="R46" i="1"/>
  <c r="N46" i="1"/>
  <c r="P46" i="1"/>
  <c r="M46" i="1"/>
  <c r="H46" i="1"/>
  <c r="J46" i="1"/>
  <c r="R45" i="1"/>
  <c r="N45" i="1"/>
  <c r="M45" i="1"/>
  <c r="H45" i="1"/>
  <c r="J45" i="1"/>
  <c r="R44" i="1"/>
  <c r="N44" i="1"/>
  <c r="M44" i="1"/>
  <c r="H44" i="1"/>
  <c r="J44" i="1"/>
  <c r="R43" i="1"/>
  <c r="N43" i="1"/>
  <c r="M43" i="1"/>
  <c r="H43" i="1"/>
  <c r="J43" i="1"/>
  <c r="R42" i="1"/>
  <c r="N42" i="1"/>
  <c r="M42" i="1"/>
  <c r="H42" i="1"/>
  <c r="J42" i="1"/>
  <c r="R40" i="1"/>
  <c r="N40" i="1"/>
  <c r="M40" i="1"/>
  <c r="H40" i="1"/>
  <c r="J40" i="1"/>
  <c r="R39" i="1"/>
  <c r="N39" i="1"/>
  <c r="P39" i="1"/>
  <c r="M39" i="1"/>
  <c r="H39" i="1"/>
  <c r="J39" i="1"/>
  <c r="R37" i="1"/>
  <c r="N37" i="1"/>
  <c r="M37" i="1"/>
  <c r="H37" i="1"/>
  <c r="J37" i="1"/>
  <c r="R36" i="1"/>
  <c r="N36" i="1"/>
  <c r="P36" i="1"/>
  <c r="M36" i="1"/>
  <c r="H36" i="1"/>
  <c r="J36" i="1"/>
  <c r="P67" i="1"/>
  <c r="P57" i="1"/>
  <c r="P48" i="1"/>
  <c r="P40" i="1"/>
  <c r="P42" i="1"/>
  <c r="P43" i="1"/>
  <c r="P44" i="1"/>
  <c r="P45" i="1"/>
  <c r="P69" i="1"/>
  <c r="P71" i="1"/>
  <c r="P73" i="1"/>
  <c r="P75" i="1"/>
  <c r="P66" i="1"/>
  <c r="P37" i="1"/>
  <c r="P47" i="1"/>
  <c r="P5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2" i="1"/>
  <c r="N11" i="1"/>
  <c r="N10" i="1"/>
  <c r="N9" i="1"/>
  <c r="N7" i="1"/>
  <c r="N6" i="1"/>
  <c r="N5" i="1"/>
  <c r="N4" i="1"/>
  <c r="R22" i="1"/>
  <c r="M22" i="1"/>
  <c r="H22" i="1"/>
  <c r="J22" i="1"/>
  <c r="R21" i="1"/>
  <c r="M21" i="1"/>
  <c r="H21" i="1"/>
  <c r="J21" i="1"/>
  <c r="R20" i="1"/>
  <c r="M20" i="1"/>
  <c r="H20" i="1"/>
  <c r="J20" i="1"/>
  <c r="R19" i="1"/>
  <c r="M19" i="1"/>
  <c r="H19" i="1"/>
  <c r="J19" i="1"/>
  <c r="R17" i="1"/>
  <c r="M17" i="1"/>
  <c r="H17" i="1"/>
  <c r="J17" i="1"/>
  <c r="R16" i="1"/>
  <c r="M16" i="1"/>
  <c r="H16" i="1"/>
  <c r="J16" i="1"/>
  <c r="R15" i="1"/>
  <c r="M15" i="1"/>
  <c r="H15" i="1"/>
  <c r="J15" i="1"/>
  <c r="R14" i="1"/>
  <c r="M14" i="1"/>
  <c r="H14" i="1"/>
  <c r="J14" i="1"/>
  <c r="R12" i="1"/>
  <c r="M12" i="1"/>
  <c r="H12" i="1"/>
  <c r="J12" i="1"/>
  <c r="R11" i="1"/>
  <c r="M11" i="1"/>
  <c r="H11" i="1"/>
  <c r="J11" i="1"/>
  <c r="P12" i="1"/>
  <c r="P19" i="1"/>
  <c r="P17" i="1"/>
  <c r="P22" i="1"/>
  <c r="P14" i="1"/>
  <c r="P11" i="1"/>
  <c r="P20" i="1"/>
  <c r="P21" i="1"/>
  <c r="P15" i="1"/>
  <c r="P16" i="1"/>
  <c r="S10" i="2"/>
  <c r="N16" i="2"/>
  <c r="O16" i="2"/>
  <c r="R6" i="1"/>
  <c r="H4" i="1"/>
  <c r="J4" i="1"/>
  <c r="M4" i="1"/>
  <c r="R4" i="1"/>
  <c r="H5" i="1"/>
  <c r="J5" i="1"/>
  <c r="M5" i="1"/>
  <c r="R5" i="1"/>
  <c r="H6" i="1"/>
  <c r="J6" i="1"/>
  <c r="M6" i="1"/>
  <c r="H7" i="1"/>
  <c r="J7" i="1"/>
  <c r="M7" i="1"/>
  <c r="R7" i="1"/>
  <c r="H9" i="1"/>
  <c r="J9" i="1"/>
  <c r="M9" i="1"/>
  <c r="P9" i="1"/>
  <c r="R9" i="1"/>
  <c r="H10" i="1"/>
  <c r="J10" i="1"/>
  <c r="M10" i="1"/>
  <c r="R10" i="1"/>
  <c r="H23" i="1"/>
  <c r="J23" i="1"/>
  <c r="M23" i="1"/>
  <c r="R23" i="1"/>
  <c r="H24" i="1"/>
  <c r="J24" i="1"/>
  <c r="M24" i="1"/>
  <c r="R24" i="1"/>
  <c r="H25" i="1"/>
  <c r="J25" i="1"/>
  <c r="M25" i="1"/>
  <c r="R25" i="1"/>
  <c r="H26" i="1"/>
  <c r="J26" i="1"/>
  <c r="M26" i="1"/>
  <c r="R26" i="1"/>
  <c r="H27" i="1"/>
  <c r="J27" i="1"/>
  <c r="M27" i="1"/>
  <c r="R27" i="1"/>
  <c r="H28" i="1"/>
  <c r="J28" i="1"/>
  <c r="M28" i="1"/>
  <c r="R28" i="1"/>
  <c r="H29" i="1"/>
  <c r="J29" i="1"/>
  <c r="M29" i="1"/>
  <c r="R29" i="1"/>
  <c r="H30" i="1"/>
  <c r="J30" i="1"/>
  <c r="M30" i="1"/>
  <c r="R30" i="1"/>
  <c r="H31" i="1"/>
  <c r="J31" i="1"/>
  <c r="M31" i="1"/>
  <c r="R31" i="1"/>
  <c r="H32" i="1"/>
  <c r="J32" i="1"/>
  <c r="M32" i="1"/>
  <c r="R32" i="1"/>
  <c r="H33" i="1"/>
  <c r="J33" i="1"/>
  <c r="M33" i="1"/>
  <c r="R33" i="1"/>
  <c r="H34" i="1"/>
  <c r="J34" i="1"/>
  <c r="M34" i="1"/>
  <c r="R34" i="1"/>
  <c r="P32" i="1"/>
  <c r="P31" i="1"/>
  <c r="P28" i="1"/>
  <c r="P27" i="1"/>
  <c r="P24" i="1"/>
  <c r="P23" i="1"/>
  <c r="P7" i="1"/>
  <c r="P6" i="1"/>
  <c r="P5" i="1"/>
  <c r="P4" i="1"/>
  <c r="P34" i="1"/>
  <c r="P33" i="1"/>
  <c r="P30" i="1"/>
  <c r="P29" i="1"/>
  <c r="P26" i="1"/>
  <c r="P25" i="1"/>
  <c r="P10" i="1"/>
  <c r="S18" i="2"/>
  <c r="H24" i="2"/>
  <c r="S32" i="2"/>
  <c r="O32" i="2"/>
  <c r="N32" i="2"/>
  <c r="H32" i="2"/>
  <c r="J32" i="2"/>
  <c r="S31" i="2"/>
  <c r="O31" i="2"/>
  <c r="N31" i="2"/>
  <c r="H31" i="2"/>
  <c r="J31" i="2"/>
  <c r="S29" i="2"/>
  <c r="O29" i="2"/>
  <c r="N29" i="2"/>
  <c r="H29" i="2"/>
  <c r="J29" i="2"/>
  <c r="S28" i="2"/>
  <c r="O28" i="2"/>
  <c r="N28" i="2"/>
  <c r="H28" i="2"/>
  <c r="J28" i="2"/>
  <c r="S27" i="2"/>
  <c r="O27" i="2"/>
  <c r="N27" i="2"/>
  <c r="H27" i="2"/>
  <c r="J27" i="2"/>
  <c r="S26" i="2"/>
  <c r="O26" i="2"/>
  <c r="N26" i="2"/>
  <c r="H26" i="2"/>
  <c r="J26" i="2"/>
  <c r="S24" i="2"/>
  <c r="O24" i="2"/>
  <c r="N24" i="2"/>
  <c r="J24" i="2"/>
  <c r="S22" i="2"/>
  <c r="O22" i="2"/>
  <c r="N22" i="2"/>
  <c r="H22" i="2"/>
  <c r="J22" i="2"/>
  <c r="S21" i="2"/>
  <c r="O21" i="2"/>
  <c r="N21" i="2"/>
  <c r="H21" i="2"/>
  <c r="J21" i="2"/>
  <c r="S19" i="2"/>
  <c r="O19" i="2"/>
  <c r="N19" i="2"/>
  <c r="H19" i="2"/>
  <c r="J19" i="2"/>
  <c r="O18" i="2"/>
  <c r="N18" i="2"/>
  <c r="H18" i="2"/>
  <c r="J18" i="2"/>
  <c r="S17" i="2"/>
  <c r="O17" i="2"/>
  <c r="N17" i="2"/>
  <c r="H17" i="2"/>
  <c r="J17" i="2"/>
  <c r="S15" i="2"/>
  <c r="O15" i="2"/>
  <c r="N15" i="2"/>
  <c r="H15" i="2"/>
  <c r="J15" i="2"/>
  <c r="S14" i="2"/>
  <c r="O14" i="2"/>
  <c r="N14" i="2"/>
  <c r="H14" i="2"/>
  <c r="J14" i="2"/>
  <c r="S13" i="2"/>
  <c r="O13" i="2"/>
  <c r="N13" i="2"/>
  <c r="H13" i="2"/>
  <c r="J13" i="2"/>
  <c r="S11" i="2"/>
  <c r="O11" i="2"/>
  <c r="N11" i="2"/>
  <c r="H11" i="2"/>
  <c r="J11" i="2"/>
  <c r="O10" i="2"/>
  <c r="N10" i="2"/>
  <c r="H10" i="2"/>
  <c r="J10" i="2"/>
  <c r="S9" i="2"/>
  <c r="O9" i="2"/>
  <c r="N9" i="2"/>
  <c r="H9" i="2"/>
  <c r="J9" i="2"/>
  <c r="S8" i="2"/>
  <c r="O8" i="2"/>
  <c r="N8" i="2"/>
  <c r="H8" i="2"/>
  <c r="J8" i="2"/>
  <c r="S7" i="2"/>
  <c r="O7" i="2"/>
  <c r="N7" i="2"/>
  <c r="H7" i="2"/>
  <c r="J7" i="2"/>
  <c r="S6" i="2"/>
  <c r="O6" i="2"/>
  <c r="N6" i="2"/>
  <c r="H6" i="2"/>
  <c r="J6" i="2"/>
  <c r="S5" i="2"/>
  <c r="O5" i="2"/>
  <c r="N5" i="2"/>
  <c r="H5" i="2"/>
  <c r="J5" i="2"/>
  <c r="S4" i="2"/>
  <c r="O4" i="2"/>
  <c r="N4" i="2"/>
  <c r="H4" i="2"/>
  <c r="J4" i="2"/>
  <c r="Q22" i="2"/>
  <c r="Q28" i="2"/>
  <c r="Q29" i="2"/>
  <c r="Q31" i="2"/>
  <c r="Q4" i="2"/>
  <c r="Q6" i="2"/>
  <c r="Q7" i="2"/>
  <c r="Q8" i="2"/>
  <c r="Q9" i="2"/>
  <c r="Q10" i="2"/>
  <c r="Q11" i="2"/>
  <c r="Q15" i="2"/>
  <c r="Q17" i="2"/>
  <c r="Q18" i="2"/>
  <c r="Q19" i="2"/>
  <c r="Q21" i="2"/>
  <c r="Q14" i="2"/>
  <c r="Q26" i="2"/>
  <c r="Q5" i="2"/>
  <c r="Q13" i="2"/>
  <c r="Q24" i="2"/>
  <c r="Q27" i="2"/>
  <c r="Q32" i="2"/>
</calcChain>
</file>

<file path=xl/sharedStrings.xml><?xml version="1.0" encoding="utf-8"?>
<sst xmlns="http://schemas.openxmlformats.org/spreadsheetml/2006/main" count="632" uniqueCount="587">
  <si>
    <t>Price to Lic/Ven</t>
  </si>
  <si>
    <t>GST</t>
  </si>
  <si>
    <t>Deposit</t>
  </si>
  <si>
    <t>Total Price</t>
  </si>
  <si>
    <t>Price to Public</t>
  </si>
  <si>
    <t>PST</t>
  </si>
  <si>
    <t>Discount to Lic/Ven</t>
  </si>
  <si>
    <t>do not check this one, it comes from previous Price List we don’t have</t>
  </si>
  <si>
    <t>Code</t>
  </si>
  <si>
    <t>Description</t>
  </si>
  <si>
    <t>A01</t>
  </si>
  <si>
    <t>BEER CAN 330 ML</t>
  </si>
  <si>
    <t>A02</t>
  </si>
  <si>
    <t>BEER CAN 335 ML</t>
  </si>
  <si>
    <t>A03</t>
  </si>
  <si>
    <t>BEER CAN 340 ML</t>
  </si>
  <si>
    <t>A04</t>
  </si>
  <si>
    <t>BEER CAN 341 ML</t>
  </si>
  <si>
    <t>A05</t>
  </si>
  <si>
    <t>BEER CAN 350 ML</t>
  </si>
  <si>
    <t>A06</t>
  </si>
  <si>
    <t>BEER CAN 354 ML</t>
  </si>
  <si>
    <t>A07</t>
  </si>
  <si>
    <t>BEER CAN 355 ML</t>
  </si>
  <si>
    <t>A08</t>
  </si>
  <si>
    <t>BEER CAN 375 ML</t>
  </si>
  <si>
    <t>A09</t>
  </si>
  <si>
    <t>BEER CAN 440 ML</t>
  </si>
  <si>
    <t>A10</t>
  </si>
  <si>
    <t>BEER CAN 450 ML</t>
  </si>
  <si>
    <t>A11</t>
  </si>
  <si>
    <t>BEER CAN 473 ML</t>
  </si>
  <si>
    <t>A12</t>
  </si>
  <si>
    <t>BEER CAN 500 ML</t>
  </si>
  <si>
    <t>A13</t>
  </si>
  <si>
    <t>BEER CAN 650 ML</t>
  </si>
  <si>
    <t>A14</t>
  </si>
  <si>
    <t>BEER CAN 750 ML</t>
  </si>
  <si>
    <t>A15</t>
  </si>
  <si>
    <t>BEER CAN 946 ML</t>
  </si>
  <si>
    <t>A16</t>
  </si>
  <si>
    <t>BEER CAN 950 ML</t>
  </si>
  <si>
    <t>A17</t>
  </si>
  <si>
    <t>BEER CAN 1000 ML</t>
  </si>
  <si>
    <t>A18</t>
  </si>
  <si>
    <t>BEER CAN 2000 ML</t>
  </si>
  <si>
    <t>A19</t>
  </si>
  <si>
    <t>BEER CAN 5000 ML</t>
  </si>
  <si>
    <t>A20</t>
  </si>
  <si>
    <t>BEER CAN 4X355 ML</t>
  </si>
  <si>
    <t>A21</t>
  </si>
  <si>
    <t>BEER CAN 4X440 ML</t>
  </si>
  <si>
    <t>A22</t>
  </si>
  <si>
    <t>BEER CAN 4X473 ML</t>
  </si>
  <si>
    <t>A23</t>
  </si>
  <si>
    <t>BEER CAN 6X135 ML</t>
  </si>
  <si>
    <t>A24</t>
  </si>
  <si>
    <t>BEER CAN 6X236 ML</t>
  </si>
  <si>
    <t>A25</t>
  </si>
  <si>
    <t>BEER CAN 6X330 ML</t>
  </si>
  <si>
    <t>A26</t>
  </si>
  <si>
    <t>BEER CAN 6X341 ML</t>
  </si>
  <si>
    <t>A27</t>
  </si>
  <si>
    <t>BEER CAN 6X355 ML</t>
  </si>
  <si>
    <t>A28</t>
  </si>
  <si>
    <t>BEER CAN 6X473 ML</t>
  </si>
  <si>
    <t>A29</t>
  </si>
  <si>
    <t>BEER CAN 8X355 ML</t>
  </si>
  <si>
    <t>A30</t>
  </si>
  <si>
    <t>BEER CAN 8X440 ML</t>
  </si>
  <si>
    <t>A31</t>
  </si>
  <si>
    <t>BEER CAN 12X355 ML</t>
  </si>
  <si>
    <t>A32</t>
  </si>
  <si>
    <t>BEER CAN 15X355 ML</t>
  </si>
  <si>
    <t>A33</t>
  </si>
  <si>
    <t>BEER CAN 18X355 ML</t>
  </si>
  <si>
    <t>A34</t>
  </si>
  <si>
    <t>BEER CAN 24X355 ML</t>
  </si>
  <si>
    <t>A35</t>
  </si>
  <si>
    <t>BEER CAN 30X355 ML</t>
  </si>
  <si>
    <t>A36</t>
  </si>
  <si>
    <t>BEER CAN 4X500 ML</t>
  </si>
  <si>
    <t>A37</t>
  </si>
  <si>
    <t>BEER CAN 8X250 ML</t>
  </si>
  <si>
    <t>A38</t>
  </si>
  <si>
    <t>BEER CAN 710 ML</t>
  </si>
  <si>
    <t>A39</t>
  </si>
  <si>
    <t>BEER CAN 4X250 ML</t>
  </si>
  <si>
    <t>A40</t>
  </si>
  <si>
    <t>BEER CAN 250 ML</t>
  </si>
  <si>
    <t>A41</t>
  </si>
  <si>
    <t>BEER CAN 10X330 ML</t>
  </si>
  <si>
    <t>A42</t>
  </si>
  <si>
    <t>BEER CAN 8X440 ML + 2X330 ML</t>
  </si>
  <si>
    <t>A43</t>
  </si>
  <si>
    <t>BEER CAN 12X341 ML</t>
  </si>
  <si>
    <t>A44</t>
  </si>
  <si>
    <t>BEER CAN 12X330 ML</t>
  </si>
  <si>
    <t>A45</t>
  </si>
  <si>
    <t>BEER CAN 24X330 ML</t>
  </si>
  <si>
    <t>A46</t>
  </si>
  <si>
    <t>BEER CAN 6X440 ML + 2X330 ML</t>
  </si>
  <si>
    <t>A47</t>
  </si>
  <si>
    <t>BEER CAN 24X473 ML</t>
  </si>
  <si>
    <t>A48</t>
  </si>
  <si>
    <t>BEER CAN 20X355 ML</t>
  </si>
  <si>
    <t>A49</t>
  </si>
  <si>
    <t>BEER CAN 2X440 ML</t>
  </si>
  <si>
    <t>A50</t>
  </si>
  <si>
    <t>BEER CAN 24X355 ML + 4X250 ML</t>
  </si>
  <si>
    <t>A51</t>
  </si>
  <si>
    <t>BEER CAN 3X440 ML</t>
  </si>
  <si>
    <t>A52</t>
  </si>
  <si>
    <t>BEER CAN 36X355 ML</t>
  </si>
  <si>
    <t>A53</t>
  </si>
  <si>
    <t>BEER CAN 9X473 ML</t>
  </si>
  <si>
    <t>A54</t>
  </si>
  <si>
    <t>BEER CAN NO DEPOSIT</t>
  </si>
  <si>
    <t>DEPOSITS</t>
  </si>
  <si>
    <t>A55</t>
  </si>
  <si>
    <t>BEER CAN 4X440 ML + 4X500 ML</t>
  </si>
  <si>
    <t>Can</t>
  </si>
  <si>
    <t>A56</t>
  </si>
  <si>
    <t>BEER CAN 8x473 ML</t>
  </si>
  <si>
    <t xml:space="preserve">Bottle </t>
  </si>
  <si>
    <t>A57</t>
  </si>
  <si>
    <t>BEER CAN 4X236 ML</t>
  </si>
  <si>
    <t xml:space="preserve">Keg </t>
  </si>
  <si>
    <t>A58</t>
  </si>
  <si>
    <t>BEER CAN 12X236 ML</t>
  </si>
  <si>
    <t>A59</t>
  </si>
  <si>
    <t>BEER CAN 695 ML</t>
  </si>
  <si>
    <t>A60</t>
  </si>
  <si>
    <t>BEER CAN 2x650 ML</t>
  </si>
  <si>
    <t>A61</t>
  </si>
  <si>
    <t>BEER CAN 3x473 ML</t>
  </si>
  <si>
    <t>A62</t>
  </si>
  <si>
    <t>BEER CAN 4x330 ML</t>
  </si>
  <si>
    <t>A63</t>
  </si>
  <si>
    <t>BEER CAN 12X340 ML</t>
  </si>
  <si>
    <t>A64</t>
  </si>
  <si>
    <t>BEER CAN 740 ML</t>
  </si>
  <si>
    <t>A65</t>
  </si>
  <si>
    <t>BEER CAN 2x500 ML</t>
  </si>
  <si>
    <t>A66</t>
  </si>
  <si>
    <t>BEER CAN 568 ML</t>
  </si>
  <si>
    <t>A67</t>
  </si>
  <si>
    <t>BEER CAN 8X500 ML</t>
  </si>
  <si>
    <t>A68</t>
  </si>
  <si>
    <t>BEER CAN 30x296 ML</t>
  </si>
  <si>
    <t>A69</t>
  </si>
  <si>
    <t>BEER CAN 8x236 ML</t>
  </si>
  <si>
    <t>A70</t>
  </si>
  <si>
    <t>BEER CAN 48x355 ML</t>
  </si>
  <si>
    <t>A71</t>
  </si>
  <si>
    <t>BEER CAN 8x355C 4x341B ML</t>
  </si>
  <si>
    <t>A72</t>
  </si>
  <si>
    <t>BEER CAN 4X473 2X500</t>
  </si>
  <si>
    <t>A73</t>
  </si>
  <si>
    <t>BEER CAN 4x568 ML</t>
  </si>
  <si>
    <t>A74</t>
  </si>
  <si>
    <t>BEER CAN 9X473ML 3X341 ML BTL</t>
  </si>
  <si>
    <t>A75</t>
  </si>
  <si>
    <t>BEER CAN 12X355ML BTL 12X341ML</t>
  </si>
  <si>
    <t>A76</t>
  </si>
  <si>
    <t>BEER CAN 6X500 ML</t>
  </si>
  <si>
    <t>A77</t>
  </si>
  <si>
    <t>BEER CAN 404 ML</t>
  </si>
  <si>
    <t>A78</t>
  </si>
  <si>
    <t>BEER CAN 12X473 ML</t>
  </si>
  <si>
    <t>A79</t>
  </si>
  <si>
    <t>BEER CAN 24X500 ML</t>
  </si>
  <si>
    <t>A80</t>
  </si>
  <si>
    <t>BEER CAN 48X473 ML</t>
  </si>
  <si>
    <t>A81</t>
  </si>
  <si>
    <t>BEER CAN 4X222 ML</t>
  </si>
  <si>
    <t>A82</t>
  </si>
  <si>
    <t>BEER CAN8x222ml</t>
  </si>
  <si>
    <t>A83</t>
  </si>
  <si>
    <t>BEER CAN 10x473ml</t>
  </si>
  <si>
    <t>A84</t>
  </si>
  <si>
    <t>BEER CAN 17X355 6X330 1X375 ML</t>
  </si>
  <si>
    <t>A85</t>
  </si>
  <si>
    <t>BEER BTL 19X330 CAN 3X500 ML</t>
  </si>
  <si>
    <t>B00</t>
  </si>
  <si>
    <t>BEER BOTTLE 200 ML</t>
  </si>
  <si>
    <t>B01</t>
  </si>
  <si>
    <t>BEER BOTTLE 250 ML</t>
  </si>
  <si>
    <t>B02</t>
  </si>
  <si>
    <t>BEER BOTTLE 275 ML</t>
  </si>
  <si>
    <t>B03</t>
  </si>
  <si>
    <t>BEER BOTTLE 300 ML</t>
  </si>
  <si>
    <t>B04</t>
  </si>
  <si>
    <t>BEER BOTTLE 330 ML</t>
  </si>
  <si>
    <t>B05</t>
  </si>
  <si>
    <t>BEER BOTTLE 341 ML</t>
  </si>
  <si>
    <t>B06</t>
  </si>
  <si>
    <t>BEER BOTTLE 350 ML</t>
  </si>
  <si>
    <t>B07</t>
  </si>
  <si>
    <t>BEER BOTTLE 354 ML</t>
  </si>
  <si>
    <t>B08</t>
  </si>
  <si>
    <t>BEER BOTTLE 355 ML</t>
  </si>
  <si>
    <t>B09</t>
  </si>
  <si>
    <t>BEER BOTTLE 375 ML</t>
  </si>
  <si>
    <t>B10</t>
  </si>
  <si>
    <t>BEER BOTTLE 450 ML</t>
  </si>
  <si>
    <t>B11</t>
  </si>
  <si>
    <t>BEER BOTTLE 473 ML</t>
  </si>
  <si>
    <t>B12</t>
  </si>
  <si>
    <t>BEER BOTTLE 500 ML</t>
  </si>
  <si>
    <t>B13</t>
  </si>
  <si>
    <t>BEER BOTTLE 550 ML</t>
  </si>
  <si>
    <t>B14</t>
  </si>
  <si>
    <t>BEER BOTTLE 630 ML</t>
  </si>
  <si>
    <t>B15</t>
  </si>
  <si>
    <t>BEER BOTTLE 633 ML</t>
  </si>
  <si>
    <t>B16</t>
  </si>
  <si>
    <t>BEER BOTTLE 640 ML</t>
  </si>
  <si>
    <t>B17</t>
  </si>
  <si>
    <t>BEER BOTTLE 650 ML</t>
  </si>
  <si>
    <t>B18</t>
  </si>
  <si>
    <t>BEER BOTTLE 660 ML</t>
  </si>
  <si>
    <t>B19</t>
  </si>
  <si>
    <t>BEER BOTTLE 710 ML</t>
  </si>
  <si>
    <t>B20</t>
  </si>
  <si>
    <t>BEER BOTTLE 750 ML</t>
  </si>
  <si>
    <t>B21</t>
  </si>
  <si>
    <t>BEER BOTTLE 946 ML</t>
  </si>
  <si>
    <t>B22</t>
  </si>
  <si>
    <t>BEER BOTTLE 1180 ML</t>
  </si>
  <si>
    <t>B23</t>
  </si>
  <si>
    <t>BEER BOTTLE 1183 ML</t>
  </si>
  <si>
    <t>B24</t>
  </si>
  <si>
    <t>BEER BOTTLE 1500 ML</t>
  </si>
  <si>
    <t>B25</t>
  </si>
  <si>
    <t>BEER BOTTLE 3X330 ML</t>
  </si>
  <si>
    <t>B26</t>
  </si>
  <si>
    <t>BEER BOTTLE 3X500 ML</t>
  </si>
  <si>
    <t>B27</t>
  </si>
  <si>
    <t>BEER BOTTLE 4X330 ML</t>
  </si>
  <si>
    <t>B28</t>
  </si>
  <si>
    <t>BEER BOTTLE 4X341ML</t>
  </si>
  <si>
    <t>B29</t>
  </si>
  <si>
    <t>BEER BOTTLE 6X250 ML</t>
  </si>
  <si>
    <t>B30</t>
  </si>
  <si>
    <t>BEER BOTTLE 6X330 ML</t>
  </si>
  <si>
    <t>B31</t>
  </si>
  <si>
    <t>BEER BOTTLE 6X341 ML</t>
  </si>
  <si>
    <t>B32</t>
  </si>
  <si>
    <t>BEER BOTTLE 6X355 ML</t>
  </si>
  <si>
    <t>B33</t>
  </si>
  <si>
    <t>BEER BOTTLE 12X330 ML</t>
  </si>
  <si>
    <t>B34</t>
  </si>
  <si>
    <t>BEER BOTTLE 12X341 ML</t>
  </si>
  <si>
    <t>B35</t>
  </si>
  <si>
    <t>BEER BOTTLE 12X355 ML</t>
  </si>
  <si>
    <t>B36</t>
  </si>
  <si>
    <t>BEER BOTTLE 15X341 ML</t>
  </si>
  <si>
    <t>B37</t>
  </si>
  <si>
    <t>BEER BOTTLE 16X341 ML</t>
  </si>
  <si>
    <t>B38</t>
  </si>
  <si>
    <t>BEER BOTTLE 18x341 ML</t>
  </si>
  <si>
    <t>B39</t>
  </si>
  <si>
    <t>BEER BOTTLE 24X192 ML</t>
  </si>
  <si>
    <t>B40</t>
  </si>
  <si>
    <t>BEER BOTTLE 24x341 ML</t>
  </si>
  <si>
    <t>B41</t>
  </si>
  <si>
    <t>BEER BOTTLE 28X341 ML</t>
  </si>
  <si>
    <t>B42</t>
  </si>
  <si>
    <t>BEER BOTTLE 2X330 ML</t>
  </si>
  <si>
    <t>B43</t>
  </si>
  <si>
    <t>BEER BOTTLE 794 ML</t>
  </si>
  <si>
    <t>B44</t>
  </si>
  <si>
    <t>BEER BOTTLE 207 ML</t>
  </si>
  <si>
    <t>B45</t>
  </si>
  <si>
    <t>BEER BOTTLE 345 ML</t>
  </si>
  <si>
    <t>B46</t>
  </si>
  <si>
    <t>BEER BOTTLE 6X275 ML</t>
  </si>
  <si>
    <t>B47</t>
  </si>
  <si>
    <t>BEER BOTTLE 6X375 ML</t>
  </si>
  <si>
    <t>B48</t>
  </si>
  <si>
    <t>BEER BOTTLE 2X341 ML</t>
  </si>
  <si>
    <t>B49</t>
  </si>
  <si>
    <t>BEER BOTTLE 24X207 ML</t>
  </si>
  <si>
    <t>B50</t>
  </si>
  <si>
    <t>BEER BOTTLE 18X355 ML</t>
  </si>
  <si>
    <t>B51</t>
  </si>
  <si>
    <t>BEER BOTTLE 2X650 ML</t>
  </si>
  <si>
    <t>B52</t>
  </si>
  <si>
    <t>BEER BOTTLE 2X500 ML</t>
  </si>
  <si>
    <t>B53</t>
  </si>
  <si>
    <t>BEER BOTTLE 568 ML</t>
  </si>
  <si>
    <t>B54</t>
  </si>
  <si>
    <t>BEER BOTTLE 1000 ML</t>
  </si>
  <si>
    <t>B55</t>
  </si>
  <si>
    <t>BEER BOTTLE 600 ML</t>
  </si>
  <si>
    <t>B56</t>
  </si>
  <si>
    <t>BEER BOTTLE 325 ML</t>
  </si>
  <si>
    <t>B57</t>
  </si>
  <si>
    <t>BEER BOTTLE 8X330 ML</t>
  </si>
  <si>
    <t>B58</t>
  </si>
  <si>
    <t>BEER BOTTLE 222 ML</t>
  </si>
  <si>
    <t>B59</t>
  </si>
  <si>
    <t>BEER BOTTLE 24X355 ML</t>
  </si>
  <si>
    <t>B60</t>
  </si>
  <si>
    <t>BEER BOTTLE 24X330 ML</t>
  </si>
  <si>
    <t>B61</t>
  </si>
  <si>
    <t>BEER BOTTLE 4X500 ML</t>
  </si>
  <si>
    <t>B62</t>
  </si>
  <si>
    <t>BEER BOTTLE 4x250 ML</t>
  </si>
  <si>
    <t>B63</t>
  </si>
  <si>
    <t>BEER BOTTLE 20X341ML</t>
  </si>
  <si>
    <t>B64</t>
  </si>
  <si>
    <t>BEER BOTTLE 334 ML</t>
  </si>
  <si>
    <t>B65</t>
  </si>
  <si>
    <t>BEER BOTTLE 658 ML</t>
  </si>
  <si>
    <t>B66</t>
  </si>
  <si>
    <t>BEER BOTTLE NO DEPOSIT</t>
  </si>
  <si>
    <t>B67</t>
  </si>
  <si>
    <t>DO NOT USEBEER BOT 500 NO DEP</t>
  </si>
  <si>
    <t>B68</t>
  </si>
  <si>
    <t>BEER BOTTLE 3X750 ML</t>
  </si>
  <si>
    <t>B69</t>
  </si>
  <si>
    <t>BEER BOTTLE 2X750 ML</t>
  </si>
  <si>
    <t>B70</t>
  </si>
  <si>
    <t>BEER BOTTLE 695 ML</t>
  </si>
  <si>
    <t>B71</t>
  </si>
  <si>
    <t>BEER BOTTLE 18x341ML+355ML CAN</t>
  </si>
  <si>
    <t>B72</t>
  </si>
  <si>
    <t>BEER BOTTLE 20x355ML 4x341ML</t>
  </si>
  <si>
    <t>B73</t>
  </si>
  <si>
    <t>BEER BOTTLE 4X355 ML</t>
  </si>
  <si>
    <t>B74</t>
  </si>
  <si>
    <t>BEER BOTTLE 24X330 ML + 473CAN</t>
  </si>
  <si>
    <t>B75</t>
  </si>
  <si>
    <t>BEER BOTTLE 765 ML</t>
  </si>
  <si>
    <t>B76</t>
  </si>
  <si>
    <t>BEER BOTTLE 625 ML</t>
  </si>
  <si>
    <t>B77</t>
  </si>
  <si>
    <t>BEER BOTTLE 5X500 ML</t>
  </si>
  <si>
    <t>B78</t>
  </si>
  <si>
    <t>BEER BOTTLE 6X500 ML</t>
  </si>
  <si>
    <t>B79</t>
  </si>
  <si>
    <t>BEER BOTTLE 1890 ML (NOT GWL)</t>
  </si>
  <si>
    <t>B80</t>
  </si>
  <si>
    <t>BEER BOTTLE 17x330 5x355 2x310</t>
  </si>
  <si>
    <t>??</t>
  </si>
  <si>
    <t>B81</t>
  </si>
  <si>
    <t>BEER BOTTLE 18x330 ML</t>
  </si>
  <si>
    <t>B82</t>
  </si>
  <si>
    <t>BEER BOTTLE 12X500 ML</t>
  </si>
  <si>
    <t>B83</t>
  </si>
  <si>
    <t>BEER BOTTLE 19x330 ML +1NO DEP</t>
  </si>
  <si>
    <t>B84</t>
  </si>
  <si>
    <t>BEER BTL 16x355 4x341 1x500 3x</t>
  </si>
  <si>
    <t>?</t>
  </si>
  <si>
    <t>B85</t>
  </si>
  <si>
    <t>BEER BOTTLE 12X341 12X330</t>
  </si>
  <si>
    <t>B86</t>
  </si>
  <si>
    <t>BEER BOTTLE 4X355 8X341</t>
  </si>
  <si>
    <t>B87</t>
  </si>
  <si>
    <t>BEER BOTTLE 4X600 ML</t>
  </si>
  <si>
    <t>B88</t>
  </si>
  <si>
    <t>BEER BTL 8X341 2X355 2X440 ML</t>
  </si>
  <si>
    <t>B89</t>
  </si>
  <si>
    <t>BEER BTL 20X330 ML</t>
  </si>
  <si>
    <t>B90</t>
  </si>
  <si>
    <t>BEER GROWLER/HOWLER NO DEPOSIT</t>
  </si>
  <si>
    <t>B91</t>
  </si>
  <si>
    <t>BEER BOTTLE 320 ML</t>
  </si>
  <si>
    <t>B92</t>
  </si>
  <si>
    <t>BEER BOTTLE 4X650 ML</t>
  </si>
  <si>
    <t>B93</t>
  </si>
  <si>
    <t>BEER BOTTLE 10X341  2X355C ML</t>
  </si>
  <si>
    <t>B94</t>
  </si>
  <si>
    <t>BEER BOTTLE 8X355 4X341</t>
  </si>
  <si>
    <t>B95</t>
  </si>
  <si>
    <t>BEER BOTTLE 8x500 ML</t>
  </si>
  <si>
    <t>B96</t>
  </si>
  <si>
    <t>BEER BOTTLE 22X330ML</t>
  </si>
  <si>
    <t>B97</t>
  </si>
  <si>
    <t>BEER BOTTLE 340 ML</t>
  </si>
  <si>
    <t>B98</t>
  </si>
  <si>
    <t>BEER BOTTLE 284 ML</t>
  </si>
  <si>
    <t>B99</t>
  </si>
  <si>
    <t>BEER BTL 20x330 2x355 2x341 ML</t>
  </si>
  <si>
    <t>C01</t>
  </si>
  <si>
    <t>BEER CERAMIC JUG 2000ML</t>
  </si>
  <si>
    <t>C25</t>
  </si>
  <si>
    <t>BEER KEG-PRIV.DIST (not HFPNT)</t>
  </si>
  <si>
    <t>D01</t>
  </si>
  <si>
    <t>BEER PET 500 ML</t>
  </si>
  <si>
    <t>D02</t>
  </si>
  <si>
    <t>BEER PET 600 ML</t>
  </si>
  <si>
    <t>D03</t>
  </si>
  <si>
    <t>BEER PET 2000 ML</t>
  </si>
  <si>
    <t>D04</t>
  </si>
  <si>
    <t>BEER PET 1000 ML</t>
  </si>
  <si>
    <t>D05</t>
  </si>
  <si>
    <t>BEER PET 710 ML</t>
  </si>
  <si>
    <t>D06</t>
  </si>
  <si>
    <t>BEER CARDBRD 30000 ML NO DEP</t>
  </si>
  <si>
    <t>D07</t>
  </si>
  <si>
    <t>BEER CARDBRD 18-20 LTR NO DEP</t>
  </si>
  <si>
    <t>D08</t>
  </si>
  <si>
    <t>BEER PET 18-20 LTR NO DEP</t>
  </si>
  <si>
    <t>D09</t>
  </si>
  <si>
    <t>BEER PLASTIC 12L NO DEP</t>
  </si>
  <si>
    <t>D10</t>
  </si>
  <si>
    <t>BEER PET 50 ML</t>
  </si>
  <si>
    <t>D11</t>
  </si>
  <si>
    <t>BEER PLASTIC 30L NO DEP</t>
  </si>
  <si>
    <t>D12</t>
  </si>
  <si>
    <t>BEER CARDBRD 5000 ML NO DEP</t>
  </si>
  <si>
    <t>D13</t>
  </si>
  <si>
    <t>BEER CARDBRD 10000 ML NO DEP</t>
  </si>
  <si>
    <t>Manitoba Liquor and Lotteries</t>
  </si>
  <si>
    <t>PRIVATELY DISTRIBUTED PRODUCT INFORMATION</t>
  </si>
  <si>
    <t>New available product(s)</t>
  </si>
  <si>
    <t>Licensee/Vendor Prices subject to 5% GST</t>
  </si>
  <si>
    <t>Retail Prices subject to 5% GST and 7% PST</t>
  </si>
  <si>
    <t>Items may be restricted by Customer or License Type</t>
  </si>
  <si>
    <t>NEW PRODUCTS - Effective Immediately</t>
  </si>
  <si>
    <t>The following products are available to order.</t>
  </si>
  <si>
    <t>Item Number</t>
  </si>
  <si>
    <t>UPC Number</t>
  </si>
  <si>
    <t>Product Description</t>
  </si>
  <si>
    <t>Alcohol %</t>
  </si>
  <si>
    <t>Case Size</t>
  </si>
  <si>
    <t>Qualified Licensee/Vendor Price</t>
  </si>
  <si>
    <t>Refund Deposit</t>
  </si>
  <si>
    <t>Retail Price</t>
  </si>
  <si>
    <t>Item Category</t>
  </si>
  <si>
    <t>BREWERS DISTRIBUTOR LTD.</t>
  </si>
  <si>
    <t>Great Western Brewery</t>
  </si>
  <si>
    <t>773804532045</t>
  </si>
  <si>
    <t>LAKE LIFE HALF&amp;HALF TEA 4/355C LAKE LIFE BEVERAGE CO</t>
  </si>
  <si>
    <t>RTD - Spirit Based</t>
  </si>
  <si>
    <t>FORT GARRY BREWING COMPANY LTD</t>
  </si>
  <si>
    <t>Kilter Brewing</t>
  </si>
  <si>
    <t>L</t>
  </si>
  <si>
    <t>BRPRIV</t>
  </si>
  <si>
    <t>990481300396</t>
  </si>
  <si>
    <t>SOAK UP THE SUN HAZY IPA 473C KILTER BREWING CO</t>
  </si>
  <si>
    <t xml:space="preserve">Beer </t>
  </si>
  <si>
    <t>KILTER BREWING COMPANY</t>
  </si>
  <si>
    <t>990481300358</t>
  </si>
  <si>
    <t>KILTER LIGHT LIME LAGER 473C KILTER BREWING CO</t>
  </si>
  <si>
    <t>990481300365</t>
  </si>
  <si>
    <t>PICKLE PILS 355C KILTER BREWING CO</t>
  </si>
  <si>
    <t>ONE GREAT CITY BREWING</t>
  </si>
  <si>
    <t>One Great City</t>
  </si>
  <si>
    <t>628425730090</t>
  </si>
  <si>
    <t>SUPERSTAR SANGRIA ALE 473C ONE GREAT CITY BREWING</t>
  </si>
  <si>
    <t>WETT SALES &amp; DISTRIBUTION</t>
  </si>
  <si>
    <t>Bier Garten Imports Inc.</t>
  </si>
  <si>
    <t>5413023036768</t>
  </si>
  <si>
    <t>THE SILLY SIX BELG VP 6/330B BRASSERIE DE SILLY (BELGIUM)</t>
  </si>
  <si>
    <t/>
  </si>
  <si>
    <t>Farmery Estate Beer</t>
  </si>
  <si>
    <t>830021006992</t>
  </si>
  <si>
    <t>FARMERY BEER CAES DB PKL4/355C FARMERY ESTATE BREWING CO</t>
  </si>
  <si>
    <t>RTD - Malt Based</t>
  </si>
  <si>
    <t>830021006978</t>
  </si>
  <si>
    <t>FARMERY BEER CAES DBL PKL 473C FARMERY ESTATE BREWING CO (MB)</t>
  </si>
  <si>
    <t>830021006985</t>
  </si>
  <si>
    <t>FARMERY BEER CAES WORKS 4/355C FARMERY ESTATE BREWING CO</t>
  </si>
  <si>
    <t>830021006961</t>
  </si>
  <si>
    <t>FARMERY BEER CAES WORKS 473C FARMERY ESTATE BREWING CO (MB)</t>
  </si>
  <si>
    <t>Barn Hammer Brewing</t>
  </si>
  <si>
    <t>Low Life Barrel House</t>
  </si>
  <si>
    <t>• Barn Hammer products are available for both city and select rural delivery.</t>
  </si>
  <si>
    <t>• Low Life Barrel House products are available for both city and rural delivery.</t>
  </si>
  <si>
    <t xml:space="preserve">• Barn Hammer has a 1 Keg or 24 can/bottle (1 flat) minimum order requirement. </t>
  </si>
  <si>
    <t xml:space="preserve">• Low Life Barrel House has a 1 Keg or 24 can/bottle (1 flat) minimum order requirement. </t>
  </si>
  <si>
    <t xml:space="preserve">• For orders that do not meet the order minimum, there will be no fee. Instead Barn Hammer will cancel and credit the order. </t>
  </si>
  <si>
    <t xml:space="preserve">• For orders that do not meet the order minimum, there will be no fee. Instead Low Life Barrel House will cancel and credit the order. </t>
  </si>
  <si>
    <t>• For sales/return information, please contact info@barnhammerbrewing.ca</t>
  </si>
  <si>
    <t>• For sales/return information, please contact lucas@lowlifebarrelhouse.com</t>
  </si>
  <si>
    <t>Black Wheat Brewing</t>
  </si>
  <si>
    <t xml:space="preserve">Nonsuch Brewing Co. </t>
  </si>
  <si>
    <t>• Black Wheat Brewing products are available for both city and select rural delivery.</t>
  </si>
  <si>
    <t>• Nonsuch products are available for both city and rural delivery.</t>
  </si>
  <si>
    <t xml:space="preserve">• Black Wheat Brewing has a 1 Keg or 24 can/bottle (1 flat) minimum order requirement. </t>
  </si>
  <si>
    <t xml:space="preserve">• Nonsuch has a 2 Keg (20L format) or 48 can/bottle (2 flat) minimum order requirement. </t>
  </si>
  <si>
    <t>• For orders that do not meet the order minimum, a $10.00 + GST fee will apply.</t>
  </si>
  <si>
    <t>• For sales/return information, please contact info@blackwheatbrewing.ca</t>
  </si>
  <si>
    <t>• For sales/return information, please contact 204-881-8894 or sales@nonsuch.beer</t>
  </si>
  <si>
    <t>Blumstein Brewing Company</t>
  </si>
  <si>
    <t>Obsolete Brewing Co.</t>
  </si>
  <si>
    <t>• Blumstein Brewing products are available for both city and select rural delivery.</t>
  </si>
  <si>
    <t xml:space="preserve">• Obsolete products are available for both city and rural delivery. </t>
  </si>
  <si>
    <t xml:space="preserve">• Blumstein Brewing has a 2 Keg or 48 can/bottle (2 flat) minimum order requirement. </t>
  </si>
  <si>
    <t xml:space="preserve">• Obsolete has a 1 Keg or 48 can/bottle (2 flat) minimum order requirement. </t>
  </si>
  <si>
    <t xml:space="preserve">• For orders that do not meet the order minimum, there will be no fee. Instead Obsolete will cancel and credit the order. </t>
  </si>
  <si>
    <t>• For sales/return information, please contact Mark von Reisen at mark@blumsteinbrewing.com</t>
  </si>
  <si>
    <t>• For sales/return information, please contact Ryan Vanderheyden at Obsoletebrewingco@gmail.com</t>
  </si>
  <si>
    <t>Brazen Brewing Company</t>
  </si>
  <si>
    <t>One Great City Brewing Co.</t>
  </si>
  <si>
    <t>• Brazen Hall products are available for both city and rural delivery.</t>
  </si>
  <si>
    <t>• One Great City products are available for both city and rural delivery. Rural deliveries are bi-weekly and handled by Torque.</t>
  </si>
  <si>
    <t xml:space="preserve">• Brazen Hall has a 1 Keg or 48 can/bottle (2 flat) minimum order requirement. </t>
  </si>
  <si>
    <t xml:space="preserve">• One Great City has a 1 Keg, 24 can/bottle (1 flat) or 1 case (mix packs) minimum order requirement. </t>
  </si>
  <si>
    <t xml:space="preserve">• For orders that do not meet the order minimum, there will be no fee. Instead Brazen Hall will cancel and credit the order. </t>
  </si>
  <si>
    <t xml:space="preserve">• For orders that do not meet the order minimum, there will be no fee. Instead One Great City will cancel and credit the order. </t>
  </si>
  <si>
    <t>• For sales/return information, please contact Erin McDowell 204-293-1619 or erin@brazenbrewing.ca</t>
  </si>
  <si>
    <t>• For sales/return information, please contact Rachel Wilkinson 204-785-0107 or rachel@ogcbrewingco.com</t>
  </si>
  <si>
    <t>Brewers Distributor Ltd.</t>
  </si>
  <si>
    <t>Oxus Brewing Company Inc.</t>
  </si>
  <si>
    <t>• Brewers Distributor Ltd. products are available for both city and rural delivery.</t>
  </si>
  <si>
    <t>• Oxus products are available for both city and rural delivery.</t>
  </si>
  <si>
    <t xml:space="preserve">• Brewers Distributor Ltd. has a 70 dozen (1 keg = 20 dozen) minimum order requirement. </t>
  </si>
  <si>
    <t xml:space="preserve">• Oxus has a 2 Keg or 48 can/bottle (2 flat) minimum order requirement. </t>
  </si>
  <si>
    <t>• For orders that do not meet the order minimum, a $75.00 + GST fee will apply.</t>
  </si>
  <si>
    <t>• For sales/return information, please contact 1-800-661-2337</t>
  </si>
  <si>
    <t>• For sales/return information, please contact Sean Shoyoqubov at 204-285-9694 or info@oxusbrewing.com</t>
  </si>
  <si>
    <t>Dead Horse Cider Co.</t>
  </si>
  <si>
    <t>• Dead Horse products are available for both city and rural delivery.</t>
  </si>
  <si>
    <t>Section 6 Brewing Company</t>
  </si>
  <si>
    <t xml:space="preserve">• Dead Horse has a 1 Keg or 24 can/bottle (1 flat) minimum order requirement. </t>
  </si>
  <si>
    <t>• Section 6 products are available for both city and rural delivery.</t>
  </si>
  <si>
    <t xml:space="preserve">• Section 6 has a 1 Keg or 48 can/bottle (2 flat) minimum order requirement. </t>
  </si>
  <si>
    <t>• For sales/return information, please contact Marcus Wiebe at 204-325-3788 or deadhorsecider@gmail.com</t>
  </si>
  <si>
    <t>• For orders that do not meet the order minimum, a $20.00 + GST fee will apply.</t>
  </si>
  <si>
    <t>Devil May Care</t>
  </si>
  <si>
    <t>• For sales/return information, please contact 204-901-4079  ext. 2  sid@section6brewing.ca</t>
  </si>
  <si>
    <t>• Devil May Care products are available for both city and rural delivery.</t>
  </si>
  <si>
    <t xml:space="preserve">Shrugging Doctor Beverage Co. </t>
  </si>
  <si>
    <t xml:space="preserve">• Devil May Care has a 1 Keg or 24 can/bottle (1 flat) minimum order requirement. </t>
  </si>
  <si>
    <t>• Shrugging Doctor products are available for city delivery.</t>
  </si>
  <si>
    <t>• For orders that do not meet the order minimum, there will be no fee. Instead Devil May Care will cancel and credit the order.</t>
  </si>
  <si>
    <t>• Shrugging Doctor has a 1 Keg or 24 can/bottle (1 flat) minimum order requirement</t>
  </si>
  <si>
    <t>• For sales/return information, please contact Colin Koop at colin@devilmaycarebrewing.com</t>
  </si>
  <si>
    <t>• For orders that do not meet the order minimum will be cancelled and credited.</t>
  </si>
  <si>
    <t>Fort Garry Brewing</t>
  </si>
  <si>
    <t>• For sales/return information, please contact Zach Isaacs at 204-889-0318 or isaacs@shrugdoc.com</t>
  </si>
  <si>
    <t>• Fort Garry products are available for both city and rural delivery.</t>
  </si>
  <si>
    <t>Sookram's Brewing Co.</t>
  </si>
  <si>
    <t xml:space="preserve">• Fort Garry has a 1 Keg or 240 can/bottle (10 flats) minimum order requirement. </t>
  </si>
  <si>
    <t>• Sookram's products are available for city delivery.</t>
  </si>
  <si>
    <t>• For orders that do not meet the order minimum, there will be a $35 fee.</t>
  </si>
  <si>
    <t xml:space="preserve">• Sookram's has a 1 Keg or 24 can/bottle (1 flat) minimum order requirement. </t>
  </si>
  <si>
    <t>• For sales/return information, please contact 204-487-3678 or info@fortgarry.com</t>
  </si>
  <si>
    <t>Good Neighbour Brewing Co.</t>
  </si>
  <si>
    <t>• For sales/return information, please contact sales@sookrams.com</t>
  </si>
  <si>
    <t>• Good Neighbour Brewing Co. products are available for both city and rural delivery.</t>
  </si>
  <si>
    <t>Trans Canada Brewing</t>
  </si>
  <si>
    <t>• Good Neighbour Brewing Co.  has a 1 Keg or 48 can/bottle (2 flats) minimum order requirement.</t>
  </si>
  <si>
    <t>• Trans Canada Brewing products are available for both city and rural delivery</t>
  </si>
  <si>
    <t>• For orders that do not meet the order minimum, there will be no fee. Instead, Good Neighbour Brewing Co. will cancel and credit the order.</t>
  </si>
  <si>
    <t>• Trans Canada Brewing has a 1 keg or 240 can/bottle (10 flat) minimum order requirement</t>
  </si>
  <si>
    <t xml:space="preserve">• For sales/return information, please contact orders@goodneighbourbrewing.com				</t>
  </si>
  <si>
    <t>• for orders that do not meet the order minimum, there will be no fee. Instead, Trans Canada Brewing will cancel and credit the order</t>
  </si>
  <si>
    <t>Half Pints Brewing Company Ltd.</t>
  </si>
  <si>
    <t>• For/Sales returns information, Please contact Trevor Duncan at 204-666-2337 x106 or email trevor.duncan@tcb.beer</t>
  </si>
  <si>
    <t>• Half Pints products are available for both city and rural delivery.</t>
  </si>
  <si>
    <t>The Public Brewhouse &amp; Gallery</t>
  </si>
  <si>
    <t xml:space="preserve">• Half Pints has a 1 Keg or 72 can/bottle (3 flat) minimum order requirement. </t>
  </si>
  <si>
    <t>• The Public Brewhouse products are available for rural delivery (Steinbach and surrounding area in a 20 km radius).</t>
  </si>
  <si>
    <t>• For orders that do not meet the order minimum, a $25.00 + GST fee will apply.</t>
  </si>
  <si>
    <t xml:space="preserve">• The Public Brewhouse has a 1 Keg or 24 can/bottle (1 flat) minimum order requirement. </t>
  </si>
  <si>
    <t>• For sales/return information, please contact Elise Penner 204-832-7468 x 1 or elise@halfpintsbrewing.com</t>
  </si>
  <si>
    <t>• For orders that do not meet the order minimum, a $50.00 + GST fee will apply.</t>
  </si>
  <si>
    <t>• For sales/return information, please contact Jordan Ross at thepublicbrewhouseandgallery@gmail.com</t>
  </si>
  <si>
    <t>• Kilter products are available for both city and rural delivery.</t>
  </si>
  <si>
    <t>Torque Brewing</t>
  </si>
  <si>
    <t xml:space="preserve">• Kilter has a 1 Keg or 24 can/bottle (1 flat) minimum order requirement. </t>
  </si>
  <si>
    <t>• Torque products are available for both city and rural delivery.</t>
  </si>
  <si>
    <t xml:space="preserve">• Torque has a 1 Keg or 24 can/bottle (1 flat) minimum order requirement. </t>
  </si>
  <si>
    <t>• For sales/return information, please contact Julien Cloutier 204-880-8563 or sales@kilterbrewing.co</t>
  </si>
  <si>
    <t>• For orders that do not meet the order minimum, there will be no fee. Instead Torque will cancel and credit the order.</t>
  </si>
  <si>
    <t>Little Brown Jug</t>
  </si>
  <si>
    <t>• For sales/return information, please contact info@torquebrewing.beer</t>
  </si>
  <si>
    <t>• Little Brown Jug products are available for both city and rural delivery.</t>
  </si>
  <si>
    <t>WETT Sales &amp; Distribution Inc.</t>
  </si>
  <si>
    <t>• Little Brown Jug has a 1 Keg (19L or 50L) or 48 can/bottle (2 flat) minimum order requirement.</t>
  </si>
  <si>
    <t>• WETT Sales &amp; Distribution products are available for both city and rural delivery.</t>
  </si>
  <si>
    <t xml:space="preserve">• For orders that do not meet the order minimum, there will be no fee. Instead Little Brown Jug will cancel and credit the order. </t>
  </si>
  <si>
    <t xml:space="preserve">• WETT Sales &amp; Distribution has a 1 Keg or 20 dozen minimum order requirement. </t>
  </si>
  <si>
    <t>• For sales/return information, please contact Kristin Scheffield at Kristin@littlebrownjug.ca</t>
  </si>
  <si>
    <t>• For orders that do not meet the order minimum, a $55.00 + GST fee will apply.</t>
  </si>
  <si>
    <t>• Please note: the above only applies to self distributed Little Brown Jug products. For Little Brown Jug products distributed by WETT Sales please refer to the WETT Sales distribution notes.</t>
  </si>
  <si>
    <t>• For delivery/order information, please contact CustomerSupport@WETTsales.com or 204-885-9388.</t>
  </si>
  <si>
    <t>Wooden Gate Cider Inc</t>
  </si>
  <si>
    <t>• Wooden Gate Cider products are available for both city and rural delivery.</t>
  </si>
  <si>
    <t xml:space="preserve">• Wooden Gate Cider has a 1 Keg or 72 can/bottle (3 flats) minimum order requirement. </t>
  </si>
  <si>
    <t>• For sales/return information, please contact Clint Cavers at 431-515-0036 or woodengatecider@gmail.com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</si>
</sst>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0.00;[Black]0.00"/>
    <numFmt numFmtId="167" formatCode="[$-1009]mmmm\ d\,\ yyyy;@"/>
    <numFmt numFmtId="168" formatCode="#,##0.0"/>
    <numFmt numFmtId="169" formatCode="0.0"/>
  </numFmts>
  <fonts count="2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164" fontId="12" fillId="0" borderId="0" applyFont="0" applyFill="0" applyBorder="0" applyAlignment="0" applyProtection="0"/>
    <xf numFmtId="0" fontId="16" fillId="0" borderId="0"/>
    <xf numFmtId="0" fontId="16" fillId="0" borderId="0"/>
    <xf numFmtId="44" fontId="1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2" fontId="2" fillId="0" borderId="0" xfId="0" applyNumberFormat="1" applyFont="1"/>
    <xf numFmtId="2" fontId="5" fillId="0" borderId="0" xfId="0" applyNumberFormat="1" applyFont="1"/>
    <xf numFmtId="2" fontId="8" fillId="0" borderId="0" xfId="0" applyNumberFormat="1" applyFont="1"/>
    <xf numFmtId="2" fontId="6" fillId="0" borderId="0" xfId="0" applyNumberFormat="1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4" fillId="3" borderId="1" xfId="0" applyFont="1" applyFill="1" applyBorder="1"/>
    <xf numFmtId="165" fontId="4" fillId="3" borderId="1" xfId="0" applyNumberFormat="1" applyFont="1" applyFill="1" applyBorder="1"/>
    <xf numFmtId="49" fontId="0" fillId="0" borderId="0" xfId="0" applyNumberFormat="1"/>
    <xf numFmtId="0" fontId="10" fillId="4" borderId="0" xfId="0" applyFont="1" applyFill="1"/>
    <xf numFmtId="0" fontId="1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17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25" fillId="0" borderId="0" xfId="0" applyFont="1"/>
    <xf numFmtId="0" fontId="13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readingOrder="1"/>
    </xf>
    <xf numFmtId="0" fontId="1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readingOrder="1"/>
    </xf>
    <xf numFmtId="0" fontId="13" fillId="3" borderId="0" xfId="0" applyFont="1" applyFill="1" applyAlignment="1">
      <alignment readingOrder="1"/>
    </xf>
    <xf numFmtId="166" fontId="21" fillId="3" borderId="0" xfId="0" applyNumberFormat="1" applyFont="1" applyFill="1" applyAlignment="1">
      <alignment readingOrder="1"/>
    </xf>
    <xf numFmtId="166" fontId="11" fillId="3" borderId="0" xfId="0" applyNumberFormat="1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 readingOrder="1"/>
    </xf>
    <xf numFmtId="0" fontId="20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wrapText="1" readingOrder="1"/>
    </xf>
    <xf numFmtId="167" fontId="18" fillId="0" borderId="0" xfId="0" applyNumberFormat="1" applyFont="1" applyAlignment="1">
      <alignment horizontal="center"/>
    </xf>
    <xf numFmtId="0" fontId="0" fillId="6" borderId="0" xfId="0" applyFill="1"/>
    <xf numFmtId="0" fontId="14" fillId="7" borderId="0" xfId="0" applyFont="1" applyFill="1" applyAlignment="1">
      <alignment horizontal="center" vertical="center" readingOrder="1"/>
    </xf>
    <xf numFmtId="0" fontId="2" fillId="7" borderId="0" xfId="0" applyFont="1" applyFill="1" applyAlignment="1">
      <alignment horizontal="left"/>
    </xf>
    <xf numFmtId="49" fontId="0" fillId="0" borderId="0" xfId="0" applyNumberFormat="1" applyAlignment="1">
      <alignment horizontal="center"/>
    </xf>
    <xf numFmtId="0" fontId="26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4" fillId="5" borderId="0" xfId="0" applyNumberFormat="1" applyFont="1" applyFill="1" applyAlignment="1">
      <alignment horizontal="center"/>
    </xf>
    <xf numFmtId="4" fontId="0" fillId="0" borderId="0" xfId="0" applyNumberFormat="1"/>
    <xf numFmtId="49" fontId="0" fillId="8" borderId="0" xfId="0" applyNumberFormat="1" applyFill="1"/>
    <xf numFmtId="49" fontId="0" fillId="8" borderId="0" xfId="0" applyNumberFormat="1" applyFill="1" applyAlignment="1">
      <alignment horizontal="center"/>
    </xf>
    <xf numFmtId="0" fontId="0" fillId="8" borderId="0" xfId="0" applyFill="1"/>
    <xf numFmtId="168" fontId="0" fillId="8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18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0" fontId="24" fillId="9" borderId="0" xfId="0" applyFont="1" applyFill="1" applyAlignment="1">
      <alignment horizontal="center" vertical="center" wrapText="1"/>
    </xf>
    <xf numFmtId="0" fontId="25" fillId="9" borderId="0" xfId="0" applyFont="1" applyFill="1"/>
    <xf numFmtId="49" fontId="0" fillId="0" borderId="0" xfId="0" applyNumberFormat="1" applyAlignment="1">
      <alignment horizontal="left" indent="1"/>
    </xf>
    <xf numFmtId="49" fontId="0" fillId="8" borderId="0" xfId="0" applyNumberFormat="1" applyFill="1" applyAlignment="1">
      <alignment horizontal="right"/>
    </xf>
    <xf numFmtId="169" fontId="0" fillId="0" borderId="0" xfId="0" applyNumberFormat="1" applyAlignment="1">
      <alignment horizontal="center"/>
    </xf>
    <xf numFmtId="169" fontId="0" fillId="8" borderId="0" xfId="0" applyNumberFormat="1" applyFill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9">
    <cellStyle name="Currency 9" xfId="5" xr:uid="{08CC6637-1E69-4B2E-B9B6-5A07381E66DB}"/>
    <cellStyle name="Currency 9 2" xfId="8" xr:uid="{1AF3CDCF-EAF8-4E12-87DF-FD377DB38235}"/>
    <cellStyle name="Normal" xfId="0" builtinId="0"/>
    <cellStyle name="Normal 159" xfId="7" xr:uid="{517C6FF4-60DD-4198-A578-BD36DA5B2409}"/>
    <cellStyle name="Normal 194" xfId="6" xr:uid="{CE1D6682-9BF4-4587-9713-BD4B5C05FCA1}"/>
    <cellStyle name="Normal 2" xfId="1" xr:uid="{DAD43B29-9845-475B-86A8-D2FE5DB3D0CA}"/>
    <cellStyle name="Normal 2 10" xfId="3" xr:uid="{441B11FE-B31A-423C-8DDF-31DC3BBC9D7C}"/>
    <cellStyle name="Normal 217" xfId="4" xr:uid="{6C8A4551-00D7-4126-B8C5-8D6A0FFC4210}"/>
    <cellStyle name="Normal 59" xfId="2" xr:uid="{C5BCFD93-33E8-4B04-A46B-B64ABB4B6804}"/>
  </cellStyles>
  <dxfs count="0"/>
  <tableStyles count="0" defaultTableStyle="TableStyleMedium2" defaultPivotStyle="PivotStyleLight16"/>
  <colors>
    <mruColors>
      <color rgb="FFDAEEF3"/>
      <color rgb="FF92CDD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125094</xdr:rowOff>
    </xdr:from>
    <xdr:to>
      <xdr:col>1</xdr:col>
      <xdr:colOff>960120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A0D2FA-9E07-E563-9D7C-480CB7174C62}"/>
            </a:ext>
          </a:extLst>
        </xdr:cNvPr>
        <xdr:cNvSpPr txBox="1"/>
      </xdr:nvSpPr>
      <xdr:spPr>
        <a:xfrm>
          <a:off x="0" y="1275714"/>
          <a:ext cx="2331720" cy="37020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Effective Date:</a:t>
          </a:r>
          <a:r>
            <a:rPr lang="en-CA" sz="1100" b="1" baseline="0"/>
            <a:t> June 16,</a:t>
          </a:r>
          <a:r>
            <a:rPr lang="en-CA" sz="1100" b="1"/>
            <a:t> 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5"/>
  <sheetViews>
    <sheetView workbookViewId="0"/>
  </sheetViews>
  <sheetFormatPr defaultRowHeight="15" x14ac:dyDescent="0.25"/>
  <cols>
    <col min="7" max="7" width="9.28515625" style="3"/>
    <col min="10" max="10" width="9.28515625" style="4"/>
    <col min="12" max="12" width="9.28515625" style="3"/>
    <col min="16" max="16" width="9.28515625" style="4"/>
  </cols>
  <sheetData>
    <row r="2" spans="5:18" ht="46.5" customHeight="1" x14ac:dyDescent="0.25">
      <c r="G2" s="10" t="s">
        <v>0</v>
      </c>
      <c r="H2" s="11" t="s">
        <v>1</v>
      </c>
      <c r="I2" s="11" t="s">
        <v>2</v>
      </c>
      <c r="J2" s="12" t="s">
        <v>3</v>
      </c>
      <c r="K2" s="9"/>
      <c r="L2" s="10" t="s">
        <v>4</v>
      </c>
      <c r="M2" s="11" t="s">
        <v>1</v>
      </c>
      <c r="N2" s="11" t="s">
        <v>5</v>
      </c>
      <c r="O2" s="11" t="s">
        <v>2</v>
      </c>
      <c r="P2" s="12" t="s">
        <v>3</v>
      </c>
      <c r="Q2" s="9"/>
      <c r="R2" s="11" t="s">
        <v>6</v>
      </c>
    </row>
    <row r="4" spans="5:18" x14ac:dyDescent="0.25">
      <c r="E4">
        <v>24641</v>
      </c>
      <c r="G4" s="6">
        <v>23.67</v>
      </c>
      <c r="H4" s="5">
        <f t="shared" ref="H4:H32" si="0">ROUND(G4*0.05,2)</f>
        <v>1.18</v>
      </c>
      <c r="I4" s="5">
        <v>1.5</v>
      </c>
      <c r="J4" s="7">
        <f t="shared" ref="J4:J32" si="1">SUM(G4:I4)</f>
        <v>26.35</v>
      </c>
      <c r="K4" s="5"/>
      <c r="L4" s="8">
        <v>27.69</v>
      </c>
      <c r="M4" s="5">
        <f t="shared" ref="M4:M32" si="2">ROUND(L4*0.05,2)</f>
        <v>1.38</v>
      </c>
      <c r="N4" s="5">
        <f>ROUND(L4*0.07,2)</f>
        <v>1.94</v>
      </c>
      <c r="O4" s="5">
        <v>1.5</v>
      </c>
      <c r="P4" s="7">
        <f t="shared" ref="P4:P32" si="3">SUM(L4:O4)</f>
        <v>32.510000000000005</v>
      </c>
      <c r="Q4" s="5"/>
      <c r="R4" s="5">
        <f t="shared" ref="R4:R32" si="4">L4-G4</f>
        <v>4.0199999999999996</v>
      </c>
    </row>
    <row r="5" spans="5:18" x14ac:dyDescent="0.25">
      <c r="E5">
        <v>24641</v>
      </c>
      <c r="G5" s="6">
        <v>18.93</v>
      </c>
      <c r="H5" s="5">
        <f t="shared" si="0"/>
        <v>0.95</v>
      </c>
      <c r="I5" s="5">
        <v>1.5</v>
      </c>
      <c r="J5" s="7">
        <f t="shared" si="1"/>
        <v>21.38</v>
      </c>
      <c r="K5" s="5"/>
      <c r="L5" s="8">
        <v>22.15</v>
      </c>
      <c r="M5" s="5">
        <f t="shared" si="2"/>
        <v>1.1100000000000001</v>
      </c>
      <c r="N5" s="5">
        <f t="shared" ref="N5:N34" si="5">ROUND(L5*0.07,2)</f>
        <v>1.55</v>
      </c>
      <c r="O5" s="5">
        <v>1.5</v>
      </c>
      <c r="P5" s="7">
        <f t="shared" si="3"/>
        <v>26.31</v>
      </c>
      <c r="Q5" s="5"/>
      <c r="R5" s="5">
        <f t="shared" si="4"/>
        <v>3.2199999999999989</v>
      </c>
    </row>
    <row r="6" spans="5:18" x14ac:dyDescent="0.25">
      <c r="E6">
        <v>29901</v>
      </c>
      <c r="G6" s="6">
        <v>23.67</v>
      </c>
      <c r="H6" s="5">
        <f t="shared" si="0"/>
        <v>1.18</v>
      </c>
      <c r="I6" s="5">
        <v>1.5</v>
      </c>
      <c r="J6" s="7">
        <f t="shared" si="1"/>
        <v>26.35</v>
      </c>
      <c r="K6" s="5"/>
      <c r="L6" s="8">
        <v>27.69</v>
      </c>
      <c r="M6" s="5">
        <f t="shared" si="2"/>
        <v>1.38</v>
      </c>
      <c r="N6" s="5">
        <f t="shared" si="5"/>
        <v>1.94</v>
      </c>
      <c r="O6" s="5">
        <v>1.5</v>
      </c>
      <c r="P6" s="7">
        <f t="shared" si="3"/>
        <v>32.510000000000005</v>
      </c>
      <c r="Q6" s="5"/>
      <c r="R6" s="5">
        <f>L6-G6</f>
        <v>4.0199999999999996</v>
      </c>
    </row>
    <row r="7" spans="5:18" x14ac:dyDescent="0.25">
      <c r="E7">
        <v>29901</v>
      </c>
      <c r="G7" s="6">
        <v>18.93</v>
      </c>
      <c r="H7" s="5">
        <f t="shared" si="0"/>
        <v>0.95</v>
      </c>
      <c r="I7" s="5">
        <v>1.5</v>
      </c>
      <c r="J7" s="7">
        <f t="shared" si="1"/>
        <v>21.38</v>
      </c>
      <c r="K7" s="5"/>
      <c r="L7" s="8">
        <v>22.15</v>
      </c>
      <c r="M7" s="5">
        <f t="shared" si="2"/>
        <v>1.1100000000000001</v>
      </c>
      <c r="N7" s="5">
        <f t="shared" si="5"/>
        <v>1.55</v>
      </c>
      <c r="O7" s="5">
        <v>1.5</v>
      </c>
      <c r="P7" s="7">
        <f t="shared" si="3"/>
        <v>26.31</v>
      </c>
      <c r="Q7" s="5"/>
      <c r="R7" s="5">
        <f t="shared" si="4"/>
        <v>3.2199999999999989</v>
      </c>
    </row>
    <row r="8" spans="5:18" x14ac:dyDescent="0.25">
      <c r="G8" s="6"/>
      <c r="H8" s="5"/>
      <c r="I8" s="5"/>
      <c r="J8" s="7"/>
      <c r="K8" s="5"/>
      <c r="L8" s="8"/>
      <c r="M8" s="5"/>
      <c r="N8" s="5"/>
      <c r="O8" s="5"/>
      <c r="P8" s="7"/>
      <c r="Q8" s="5"/>
      <c r="R8" s="5"/>
    </row>
    <row r="9" spans="5:18" x14ac:dyDescent="0.25">
      <c r="E9">
        <v>25431</v>
      </c>
      <c r="G9" s="6">
        <v>2.81</v>
      </c>
      <c r="H9" s="5">
        <f t="shared" ref="H9:H10" si="6">ROUND(G9*0.05,2)</f>
        <v>0.14000000000000001</v>
      </c>
      <c r="I9" s="5">
        <v>0.1</v>
      </c>
      <c r="J9" s="7">
        <f t="shared" ref="J9:J10" si="7">SUM(G9:I9)</f>
        <v>3.0500000000000003</v>
      </c>
      <c r="K9" s="5"/>
      <c r="L9" s="8">
        <v>3.29</v>
      </c>
      <c r="M9" s="5">
        <f t="shared" ref="M9:M10" si="8">ROUND(L9*0.05,2)</f>
        <v>0.16</v>
      </c>
      <c r="N9" s="5">
        <f t="shared" si="5"/>
        <v>0.23</v>
      </c>
      <c r="O9" s="5">
        <v>0.1</v>
      </c>
      <c r="P9" s="7">
        <f>SUM(L9:O9)</f>
        <v>3.7800000000000002</v>
      </c>
      <c r="Q9" s="5"/>
      <c r="R9" s="5">
        <f t="shared" ref="R9:R10" si="9">L9-G9</f>
        <v>0.48</v>
      </c>
    </row>
    <row r="10" spans="5:18" x14ac:dyDescent="0.25">
      <c r="E10">
        <v>25431</v>
      </c>
      <c r="G10" s="6">
        <v>2.5099999999999998</v>
      </c>
      <c r="H10" s="5">
        <f t="shared" si="6"/>
        <v>0.13</v>
      </c>
      <c r="I10" s="5">
        <v>0.1</v>
      </c>
      <c r="J10" s="7">
        <f t="shared" si="7"/>
        <v>2.7399999999999998</v>
      </c>
      <c r="K10" s="5"/>
      <c r="L10" s="8">
        <v>2.94</v>
      </c>
      <c r="M10" s="5">
        <f t="shared" si="8"/>
        <v>0.15</v>
      </c>
      <c r="N10" s="5">
        <f t="shared" si="5"/>
        <v>0.21</v>
      </c>
      <c r="O10" s="5">
        <v>0.1</v>
      </c>
      <c r="P10" s="7">
        <f t="shared" ref="P10" si="10">SUM(L10:O10)</f>
        <v>3.4</v>
      </c>
      <c r="Q10" s="5"/>
      <c r="R10" s="5">
        <f t="shared" si="9"/>
        <v>0.43000000000000016</v>
      </c>
    </row>
    <row r="11" spans="5:18" x14ac:dyDescent="0.25">
      <c r="E11">
        <v>5862</v>
      </c>
      <c r="G11" s="6">
        <v>17.940000000000001</v>
      </c>
      <c r="H11" s="5">
        <f t="shared" ref="H11:H22" si="11">ROUND(G11*0.05,2)</f>
        <v>0.9</v>
      </c>
      <c r="I11" s="5">
        <v>0.8</v>
      </c>
      <c r="J11" s="7">
        <f t="shared" ref="J11:J22" si="12">SUM(G11:I11)</f>
        <v>19.64</v>
      </c>
      <c r="K11" s="5"/>
      <c r="L11" s="8">
        <v>20.99</v>
      </c>
      <c r="M11" s="5">
        <f t="shared" ref="M11:M22" si="13">ROUND(L11*0.05,2)</f>
        <v>1.05</v>
      </c>
      <c r="N11" s="5">
        <f t="shared" si="5"/>
        <v>1.47</v>
      </c>
      <c r="O11" s="5">
        <v>0.8</v>
      </c>
      <c r="P11" s="7">
        <f t="shared" ref="P11:P22" si="14">SUM(L11:O11)</f>
        <v>24.31</v>
      </c>
      <c r="Q11" s="5"/>
      <c r="R11" s="5">
        <f>L11-G11</f>
        <v>3.0499999999999972</v>
      </c>
    </row>
    <row r="12" spans="5:18" x14ac:dyDescent="0.25">
      <c r="E12">
        <v>5862</v>
      </c>
      <c r="G12" s="6">
        <v>16.14</v>
      </c>
      <c r="H12" s="5">
        <f t="shared" si="11"/>
        <v>0.81</v>
      </c>
      <c r="I12" s="5">
        <v>0.8</v>
      </c>
      <c r="J12" s="7">
        <f t="shared" si="12"/>
        <v>17.75</v>
      </c>
      <c r="K12" s="5"/>
      <c r="L12" s="8">
        <v>18.88</v>
      </c>
      <c r="M12" s="5">
        <f t="shared" si="13"/>
        <v>0.94</v>
      </c>
      <c r="N12" s="5">
        <f t="shared" si="5"/>
        <v>1.32</v>
      </c>
      <c r="O12" s="5">
        <v>0.8</v>
      </c>
      <c r="P12" s="7">
        <f t="shared" si="14"/>
        <v>21.94</v>
      </c>
      <c r="Q12" s="5"/>
      <c r="R12" s="5">
        <f t="shared" ref="R12:R22" si="15">L12-G12</f>
        <v>2.7399999999999984</v>
      </c>
    </row>
    <row r="13" spans="5:18" x14ac:dyDescent="0.25">
      <c r="G13" s="6"/>
      <c r="H13" s="5"/>
      <c r="I13" s="5"/>
      <c r="J13" s="7"/>
      <c r="K13" s="5"/>
      <c r="L13" s="8"/>
      <c r="M13" s="5"/>
      <c r="N13" s="5"/>
      <c r="O13" s="5"/>
      <c r="P13" s="7"/>
      <c r="Q13" s="5"/>
      <c r="R13" s="5"/>
    </row>
    <row r="14" spans="5:18" x14ac:dyDescent="0.25">
      <c r="E14">
        <v>7293</v>
      </c>
      <c r="G14" s="6">
        <v>24.95</v>
      </c>
      <c r="H14" s="5">
        <f t="shared" si="11"/>
        <v>1.25</v>
      </c>
      <c r="I14" s="5">
        <v>1.5</v>
      </c>
      <c r="J14" s="7">
        <f t="shared" si="12"/>
        <v>27.7</v>
      </c>
      <c r="K14" s="5"/>
      <c r="L14" s="6">
        <v>29.19</v>
      </c>
      <c r="M14" s="5">
        <f t="shared" si="13"/>
        <v>1.46</v>
      </c>
      <c r="N14" s="5">
        <f t="shared" si="5"/>
        <v>2.04</v>
      </c>
      <c r="O14" s="5">
        <v>1.5</v>
      </c>
      <c r="P14" s="7">
        <f t="shared" si="14"/>
        <v>34.190000000000005</v>
      </c>
      <c r="Q14" s="5"/>
      <c r="R14" s="5">
        <f t="shared" si="15"/>
        <v>4.240000000000002</v>
      </c>
    </row>
    <row r="15" spans="5:18" x14ac:dyDescent="0.25">
      <c r="E15">
        <v>7293</v>
      </c>
      <c r="G15" s="6">
        <v>22.45</v>
      </c>
      <c r="H15" s="5">
        <f t="shared" si="11"/>
        <v>1.1200000000000001</v>
      </c>
      <c r="I15" s="5">
        <v>1.5</v>
      </c>
      <c r="J15" s="7">
        <f t="shared" si="12"/>
        <v>25.07</v>
      </c>
      <c r="K15" s="5"/>
      <c r="L15" s="6">
        <v>26.26</v>
      </c>
      <c r="M15" s="5">
        <f t="shared" si="13"/>
        <v>1.31</v>
      </c>
      <c r="N15" s="5">
        <f t="shared" si="5"/>
        <v>1.84</v>
      </c>
      <c r="O15" s="5">
        <v>1.5</v>
      </c>
      <c r="P15" s="7">
        <f t="shared" si="14"/>
        <v>30.91</v>
      </c>
      <c r="Q15" s="5"/>
      <c r="R15" s="5">
        <f t="shared" si="15"/>
        <v>3.8100000000000023</v>
      </c>
    </row>
    <row r="16" spans="5:18" x14ac:dyDescent="0.25">
      <c r="E16">
        <v>17908</v>
      </c>
      <c r="G16" s="6">
        <v>24.95</v>
      </c>
      <c r="H16" s="5">
        <f t="shared" si="11"/>
        <v>1.25</v>
      </c>
      <c r="I16" s="5">
        <v>1.5</v>
      </c>
      <c r="J16" s="7">
        <f t="shared" si="12"/>
        <v>27.7</v>
      </c>
      <c r="K16" s="5"/>
      <c r="L16" s="6">
        <v>29.19</v>
      </c>
      <c r="M16" s="5">
        <f t="shared" si="13"/>
        <v>1.46</v>
      </c>
      <c r="N16" s="5">
        <f t="shared" si="5"/>
        <v>2.04</v>
      </c>
      <c r="O16" s="5">
        <v>1.5</v>
      </c>
      <c r="P16" s="7">
        <f t="shared" si="14"/>
        <v>34.190000000000005</v>
      </c>
      <c r="Q16" s="5"/>
      <c r="R16" s="5">
        <f t="shared" si="15"/>
        <v>4.240000000000002</v>
      </c>
    </row>
    <row r="17" spans="1:18" x14ac:dyDescent="0.25">
      <c r="A17" s="2"/>
      <c r="E17">
        <v>17908</v>
      </c>
      <c r="G17" s="6">
        <v>22.45</v>
      </c>
      <c r="H17" s="5">
        <f t="shared" si="11"/>
        <v>1.1200000000000001</v>
      </c>
      <c r="I17" s="5">
        <v>1.5</v>
      </c>
      <c r="J17" s="7">
        <f t="shared" si="12"/>
        <v>25.07</v>
      </c>
      <c r="K17" s="5"/>
      <c r="L17" s="6">
        <v>26.26</v>
      </c>
      <c r="M17" s="5">
        <f t="shared" si="13"/>
        <v>1.31</v>
      </c>
      <c r="N17" s="5">
        <f t="shared" si="5"/>
        <v>1.84</v>
      </c>
      <c r="O17" s="5">
        <v>1.5</v>
      </c>
      <c r="P17" s="7">
        <f t="shared" si="14"/>
        <v>30.91</v>
      </c>
      <c r="Q17" s="5"/>
      <c r="R17" s="5">
        <f t="shared" si="15"/>
        <v>3.8100000000000023</v>
      </c>
    </row>
    <row r="18" spans="1:18" x14ac:dyDescent="0.25">
      <c r="A18" s="2"/>
      <c r="G18" s="6"/>
      <c r="H18" s="5"/>
      <c r="I18" s="5"/>
      <c r="J18" s="7"/>
      <c r="K18" s="5"/>
      <c r="L18" s="6"/>
      <c r="M18" s="5"/>
      <c r="N18" s="5"/>
      <c r="O18" s="5"/>
      <c r="P18" s="7"/>
      <c r="Q18" s="5"/>
      <c r="R18" s="5"/>
    </row>
    <row r="19" spans="1:18" x14ac:dyDescent="0.25">
      <c r="E19">
        <v>25570</v>
      </c>
      <c r="G19" s="6">
        <v>23.58</v>
      </c>
      <c r="H19" s="5">
        <f t="shared" si="11"/>
        <v>1.18</v>
      </c>
      <c r="I19" s="5">
        <v>1.2000000000000002</v>
      </c>
      <c r="J19" s="7">
        <f t="shared" si="12"/>
        <v>25.959999999999997</v>
      </c>
      <c r="K19" s="5"/>
      <c r="L19" s="6">
        <v>27.59</v>
      </c>
      <c r="M19" s="5">
        <f t="shared" si="13"/>
        <v>1.38</v>
      </c>
      <c r="N19" s="5">
        <f t="shared" si="5"/>
        <v>1.93</v>
      </c>
      <c r="O19" s="5">
        <v>1.2000000000000002</v>
      </c>
      <c r="P19" s="7">
        <f t="shared" si="14"/>
        <v>32.1</v>
      </c>
      <c r="Q19" s="5"/>
      <c r="R19" s="5">
        <f t="shared" si="15"/>
        <v>4.0100000000000016</v>
      </c>
    </row>
    <row r="20" spans="1:18" x14ac:dyDescent="0.25">
      <c r="E20">
        <v>25570</v>
      </c>
      <c r="G20" s="6">
        <v>21.02</v>
      </c>
      <c r="H20" s="5">
        <f t="shared" si="11"/>
        <v>1.05</v>
      </c>
      <c r="I20" s="5">
        <v>1.2000000000000002</v>
      </c>
      <c r="J20" s="7">
        <f t="shared" si="12"/>
        <v>23.27</v>
      </c>
      <c r="K20" s="5"/>
      <c r="L20" s="6">
        <v>24.59</v>
      </c>
      <c r="M20" s="5">
        <f t="shared" si="13"/>
        <v>1.23</v>
      </c>
      <c r="N20" s="5">
        <f t="shared" si="5"/>
        <v>1.72</v>
      </c>
      <c r="O20" s="5">
        <v>1.2000000000000002</v>
      </c>
      <c r="P20" s="7">
        <f t="shared" si="14"/>
        <v>28.74</v>
      </c>
      <c r="Q20" s="5"/>
      <c r="R20" s="5">
        <f t="shared" si="15"/>
        <v>3.5700000000000003</v>
      </c>
    </row>
    <row r="21" spans="1:18" x14ac:dyDescent="0.25">
      <c r="E21">
        <v>12598</v>
      </c>
      <c r="G21" s="6">
        <v>39.31</v>
      </c>
      <c r="H21" s="5">
        <f t="shared" si="11"/>
        <v>1.97</v>
      </c>
      <c r="I21" s="5">
        <v>2.4000000000000004</v>
      </c>
      <c r="J21" s="7">
        <f t="shared" si="12"/>
        <v>43.68</v>
      </c>
      <c r="K21" s="5"/>
      <c r="L21" s="6">
        <v>45.99</v>
      </c>
      <c r="M21" s="5">
        <f t="shared" si="13"/>
        <v>2.2999999999999998</v>
      </c>
      <c r="N21" s="5">
        <f t="shared" si="5"/>
        <v>3.22</v>
      </c>
      <c r="O21" s="5">
        <v>2.4000000000000004</v>
      </c>
      <c r="P21" s="7">
        <f t="shared" si="14"/>
        <v>53.91</v>
      </c>
      <c r="Q21" s="5"/>
      <c r="R21" s="5">
        <f t="shared" si="15"/>
        <v>6.68</v>
      </c>
    </row>
    <row r="22" spans="1:18" x14ac:dyDescent="0.25">
      <c r="E22">
        <v>12598</v>
      </c>
      <c r="G22" s="6">
        <v>35.380000000000003</v>
      </c>
      <c r="H22" s="5">
        <f t="shared" si="11"/>
        <v>1.77</v>
      </c>
      <c r="I22" s="5">
        <v>2.4000000000000004</v>
      </c>
      <c r="J22" s="7">
        <f t="shared" si="12"/>
        <v>39.550000000000004</v>
      </c>
      <c r="K22" s="5"/>
      <c r="L22" s="6">
        <v>41.39</v>
      </c>
      <c r="M22" s="5">
        <f t="shared" si="13"/>
        <v>2.0699999999999998</v>
      </c>
      <c r="N22" s="5">
        <f t="shared" si="5"/>
        <v>2.9</v>
      </c>
      <c r="O22" s="5">
        <v>2.4000000000000004</v>
      </c>
      <c r="P22" s="7">
        <f t="shared" si="14"/>
        <v>48.76</v>
      </c>
      <c r="Q22" s="5"/>
      <c r="R22" s="5">
        <f t="shared" si="15"/>
        <v>6.009999999999998</v>
      </c>
    </row>
    <row r="23" spans="1:18" x14ac:dyDescent="0.25">
      <c r="E23">
        <v>12083</v>
      </c>
      <c r="G23" s="6">
        <v>21.36</v>
      </c>
      <c r="H23" s="5">
        <f t="shared" si="0"/>
        <v>1.07</v>
      </c>
      <c r="I23" s="5">
        <v>1.2000000000000002</v>
      </c>
      <c r="J23" s="7">
        <f t="shared" si="1"/>
        <v>23.63</v>
      </c>
      <c r="K23" s="5"/>
      <c r="L23" s="8">
        <v>24.99</v>
      </c>
      <c r="M23" s="5">
        <f t="shared" si="2"/>
        <v>1.25</v>
      </c>
      <c r="N23" s="5">
        <f t="shared" si="5"/>
        <v>1.75</v>
      </c>
      <c r="O23" s="5">
        <v>1.2000000000000002</v>
      </c>
      <c r="P23" s="7">
        <f t="shared" si="3"/>
        <v>29.189999999999998</v>
      </c>
      <c r="Q23" s="5"/>
      <c r="R23" s="5">
        <f>L23-G23</f>
        <v>3.629999999999999</v>
      </c>
    </row>
    <row r="24" spans="1:18" x14ac:dyDescent="0.25">
      <c r="E24">
        <v>12083</v>
      </c>
      <c r="G24" s="6">
        <v>19.22</v>
      </c>
      <c r="H24" s="5">
        <f t="shared" si="0"/>
        <v>0.96</v>
      </c>
      <c r="I24" s="5">
        <v>1.2000000000000002</v>
      </c>
      <c r="J24" s="7">
        <f t="shared" si="1"/>
        <v>21.38</v>
      </c>
      <c r="K24" s="5"/>
      <c r="L24" s="8">
        <v>22.48</v>
      </c>
      <c r="M24" s="5">
        <f t="shared" si="2"/>
        <v>1.1200000000000001</v>
      </c>
      <c r="N24" s="5">
        <f t="shared" si="5"/>
        <v>1.57</v>
      </c>
      <c r="O24" s="5">
        <v>1.2000000000000002</v>
      </c>
      <c r="P24" s="7">
        <f t="shared" si="3"/>
        <v>26.37</v>
      </c>
      <c r="Q24" s="5"/>
      <c r="R24" s="5">
        <f t="shared" si="4"/>
        <v>3.2600000000000016</v>
      </c>
    </row>
    <row r="25" spans="1:18" x14ac:dyDescent="0.25">
      <c r="E25">
        <v>26190</v>
      </c>
      <c r="G25" s="6">
        <v>2.2200000000000002</v>
      </c>
      <c r="H25" s="5">
        <f t="shared" si="0"/>
        <v>0.11</v>
      </c>
      <c r="I25" s="5">
        <v>0.1</v>
      </c>
      <c r="J25" s="7">
        <f t="shared" si="1"/>
        <v>2.4300000000000002</v>
      </c>
      <c r="K25" s="5"/>
      <c r="L25" s="6">
        <v>2.59</v>
      </c>
      <c r="M25" s="5">
        <f t="shared" si="2"/>
        <v>0.13</v>
      </c>
      <c r="N25" s="5">
        <f t="shared" si="5"/>
        <v>0.18</v>
      </c>
      <c r="O25" s="5">
        <v>0.1</v>
      </c>
      <c r="P25" s="7">
        <f t="shared" si="3"/>
        <v>3</v>
      </c>
      <c r="Q25" s="5"/>
      <c r="R25" s="5">
        <f t="shared" si="4"/>
        <v>0.36999999999999966</v>
      </c>
    </row>
    <row r="26" spans="1:18" x14ac:dyDescent="0.25">
      <c r="E26">
        <v>26190</v>
      </c>
      <c r="G26" s="6">
        <v>1.97</v>
      </c>
      <c r="H26" s="5">
        <f t="shared" si="0"/>
        <v>0.1</v>
      </c>
      <c r="I26" s="5">
        <v>0.1</v>
      </c>
      <c r="J26" s="7">
        <f t="shared" si="1"/>
        <v>2.17</v>
      </c>
      <c r="K26" s="5"/>
      <c r="L26" s="6">
        <v>2.2999999999999998</v>
      </c>
      <c r="M26" s="5">
        <f t="shared" si="2"/>
        <v>0.12</v>
      </c>
      <c r="N26" s="5">
        <f t="shared" si="5"/>
        <v>0.16</v>
      </c>
      <c r="O26" s="5">
        <v>0.1</v>
      </c>
      <c r="P26" s="7">
        <f t="shared" si="3"/>
        <v>2.68</v>
      </c>
      <c r="Q26" s="5"/>
      <c r="R26" s="5">
        <f t="shared" si="4"/>
        <v>0.32999999999999985</v>
      </c>
    </row>
    <row r="27" spans="1:18" x14ac:dyDescent="0.25">
      <c r="E27">
        <v>12155</v>
      </c>
      <c r="G27" s="6">
        <v>11.95</v>
      </c>
      <c r="H27" s="5">
        <f t="shared" si="0"/>
        <v>0.6</v>
      </c>
      <c r="I27" s="5">
        <v>0.60000000000000009</v>
      </c>
      <c r="J27" s="7">
        <f t="shared" si="1"/>
        <v>13.149999999999999</v>
      </c>
      <c r="K27" s="5"/>
      <c r="L27" s="6">
        <v>13.98</v>
      </c>
      <c r="M27" s="5">
        <f t="shared" si="2"/>
        <v>0.7</v>
      </c>
      <c r="N27" s="5">
        <f t="shared" si="5"/>
        <v>0.98</v>
      </c>
      <c r="O27" s="5">
        <v>0.60000000000000009</v>
      </c>
      <c r="P27" s="7">
        <f t="shared" si="3"/>
        <v>16.260000000000002</v>
      </c>
      <c r="Q27" s="5"/>
      <c r="R27" s="5">
        <f t="shared" si="4"/>
        <v>2.0300000000000011</v>
      </c>
    </row>
    <row r="28" spans="1:18" x14ac:dyDescent="0.25">
      <c r="A28" s="2"/>
      <c r="E28">
        <v>12155</v>
      </c>
      <c r="G28" s="6">
        <v>10.75</v>
      </c>
      <c r="H28" s="5">
        <f t="shared" si="0"/>
        <v>0.54</v>
      </c>
      <c r="I28" s="5">
        <v>0.60000000000000009</v>
      </c>
      <c r="J28" s="7">
        <f t="shared" si="1"/>
        <v>11.889999999999999</v>
      </c>
      <c r="K28" s="5"/>
      <c r="L28" s="6">
        <v>12.58</v>
      </c>
      <c r="M28" s="5">
        <f t="shared" si="2"/>
        <v>0.63</v>
      </c>
      <c r="N28" s="5">
        <f t="shared" si="5"/>
        <v>0.88</v>
      </c>
      <c r="O28" s="5">
        <v>0.60000000000000009</v>
      </c>
      <c r="P28" s="7">
        <f t="shared" si="3"/>
        <v>14.690000000000001</v>
      </c>
      <c r="Q28" s="5"/>
      <c r="R28" s="5">
        <f t="shared" si="4"/>
        <v>1.83</v>
      </c>
    </row>
    <row r="29" spans="1:18" x14ac:dyDescent="0.25">
      <c r="E29">
        <v>20416</v>
      </c>
      <c r="G29" s="6">
        <v>2.81</v>
      </c>
      <c r="H29" s="5">
        <f t="shared" si="0"/>
        <v>0.14000000000000001</v>
      </c>
      <c r="I29" s="5">
        <v>0.1</v>
      </c>
      <c r="J29" s="7">
        <f t="shared" si="1"/>
        <v>3.0500000000000003</v>
      </c>
      <c r="K29" s="5"/>
      <c r="L29" s="6">
        <v>3.29</v>
      </c>
      <c r="M29" s="5">
        <f t="shared" si="2"/>
        <v>0.16</v>
      </c>
      <c r="N29" s="5">
        <f t="shared" si="5"/>
        <v>0.23</v>
      </c>
      <c r="O29" s="5">
        <v>0.1</v>
      </c>
      <c r="P29" s="7">
        <f t="shared" si="3"/>
        <v>3.7800000000000002</v>
      </c>
      <c r="Q29" s="5"/>
      <c r="R29" s="5">
        <f t="shared" si="4"/>
        <v>0.48</v>
      </c>
    </row>
    <row r="30" spans="1:18" x14ac:dyDescent="0.25">
      <c r="E30">
        <v>20416</v>
      </c>
      <c r="G30" s="6">
        <v>2.5099999999999998</v>
      </c>
      <c r="H30" s="5">
        <f t="shared" si="0"/>
        <v>0.13</v>
      </c>
      <c r="I30" s="5">
        <v>0.1</v>
      </c>
      <c r="J30" s="7">
        <f t="shared" si="1"/>
        <v>2.7399999999999998</v>
      </c>
      <c r="K30" s="5"/>
      <c r="L30" s="6">
        <v>2.94</v>
      </c>
      <c r="M30" s="5">
        <f t="shared" si="2"/>
        <v>0.15</v>
      </c>
      <c r="N30" s="5">
        <f t="shared" si="5"/>
        <v>0.21</v>
      </c>
      <c r="O30" s="5">
        <v>0.1</v>
      </c>
      <c r="P30" s="7">
        <f t="shared" si="3"/>
        <v>3.4</v>
      </c>
      <c r="Q30" s="5"/>
      <c r="R30" s="5">
        <f t="shared" si="4"/>
        <v>0.43000000000000016</v>
      </c>
    </row>
    <row r="31" spans="1:18" x14ac:dyDescent="0.25">
      <c r="E31">
        <v>29770</v>
      </c>
      <c r="G31" s="6">
        <v>23.58</v>
      </c>
      <c r="H31" s="5">
        <f t="shared" si="0"/>
        <v>1.18</v>
      </c>
      <c r="I31" s="5">
        <v>1.2000000000000002</v>
      </c>
      <c r="J31" s="7">
        <f t="shared" si="1"/>
        <v>25.959999999999997</v>
      </c>
      <c r="K31" s="5"/>
      <c r="L31" s="6">
        <v>27.59</v>
      </c>
      <c r="M31" s="5">
        <f t="shared" si="2"/>
        <v>1.38</v>
      </c>
      <c r="N31" s="5">
        <f t="shared" si="5"/>
        <v>1.93</v>
      </c>
      <c r="O31" s="5">
        <v>1.2000000000000002</v>
      </c>
      <c r="P31" s="7">
        <f t="shared" si="3"/>
        <v>32.1</v>
      </c>
      <c r="Q31" s="5"/>
      <c r="R31" s="5">
        <f t="shared" si="4"/>
        <v>4.0100000000000016</v>
      </c>
    </row>
    <row r="32" spans="1:18" x14ac:dyDescent="0.25">
      <c r="E32">
        <v>29770</v>
      </c>
      <c r="G32" s="6">
        <v>21.02</v>
      </c>
      <c r="H32" s="5">
        <f t="shared" si="0"/>
        <v>1.05</v>
      </c>
      <c r="I32" s="5">
        <v>1.2000000000000002</v>
      </c>
      <c r="J32" s="7">
        <f t="shared" si="1"/>
        <v>23.27</v>
      </c>
      <c r="K32" s="5"/>
      <c r="L32" s="6">
        <v>24.59</v>
      </c>
      <c r="M32" s="5">
        <f t="shared" si="2"/>
        <v>1.23</v>
      </c>
      <c r="N32" s="5">
        <f t="shared" si="5"/>
        <v>1.72</v>
      </c>
      <c r="O32" s="5">
        <v>1.2000000000000002</v>
      </c>
      <c r="P32" s="7">
        <f t="shared" si="3"/>
        <v>28.74</v>
      </c>
      <c r="Q32" s="5"/>
      <c r="R32" s="5">
        <f t="shared" si="4"/>
        <v>3.5700000000000003</v>
      </c>
    </row>
    <row r="33" spans="5:18" x14ac:dyDescent="0.25">
      <c r="E33">
        <v>29767</v>
      </c>
      <c r="G33" s="6">
        <v>44.01</v>
      </c>
      <c r="H33" s="5">
        <f t="shared" ref="H33:H34" si="16">ROUND(G33*0.05,2)</f>
        <v>2.2000000000000002</v>
      </c>
      <c r="I33" s="5">
        <v>3</v>
      </c>
      <c r="J33" s="7">
        <f t="shared" ref="J33:J34" si="17">SUM(G33:I33)</f>
        <v>49.21</v>
      </c>
      <c r="K33" s="5"/>
      <c r="L33" s="6">
        <v>51.49</v>
      </c>
      <c r="M33" s="5">
        <f t="shared" ref="M33:M34" si="18">ROUND(L33*0.05,2)</f>
        <v>2.57</v>
      </c>
      <c r="N33" s="5">
        <f t="shared" si="5"/>
        <v>3.6</v>
      </c>
      <c r="O33" s="5">
        <v>3</v>
      </c>
      <c r="P33" s="7">
        <f t="shared" ref="P33:P34" si="19">SUM(L33:O33)</f>
        <v>60.660000000000004</v>
      </c>
      <c r="Q33" s="5"/>
      <c r="R33" s="5">
        <f t="shared" ref="R33:R34" si="20">L33-G33</f>
        <v>7.480000000000004</v>
      </c>
    </row>
    <row r="34" spans="5:18" x14ac:dyDescent="0.25">
      <c r="E34">
        <v>26767</v>
      </c>
      <c r="G34" s="6">
        <v>39.56</v>
      </c>
      <c r="H34" s="5">
        <f t="shared" si="16"/>
        <v>1.98</v>
      </c>
      <c r="I34" s="5">
        <v>3</v>
      </c>
      <c r="J34" s="7">
        <f t="shared" si="17"/>
        <v>44.54</v>
      </c>
      <c r="K34" s="5"/>
      <c r="L34" s="6">
        <v>46.29</v>
      </c>
      <c r="M34" s="5">
        <f t="shared" si="18"/>
        <v>2.31</v>
      </c>
      <c r="N34" s="5">
        <f t="shared" si="5"/>
        <v>3.24</v>
      </c>
      <c r="O34" s="5">
        <v>3</v>
      </c>
      <c r="P34" s="7">
        <f t="shared" si="19"/>
        <v>54.84</v>
      </c>
      <c r="Q34" s="5"/>
      <c r="R34" s="5">
        <f t="shared" si="20"/>
        <v>6.7299999999999969</v>
      </c>
    </row>
    <row r="36" spans="5:18" x14ac:dyDescent="0.25">
      <c r="E36">
        <v>29767</v>
      </c>
      <c r="G36" s="6">
        <v>12.39</v>
      </c>
      <c r="H36" s="5">
        <f t="shared" ref="H36:H37" si="21">ROUND(G36*0.05,2)</f>
        <v>0.62</v>
      </c>
      <c r="I36" s="5">
        <v>0.8</v>
      </c>
      <c r="J36" s="7">
        <f t="shared" ref="J36:J37" si="22">SUM(G36:I36)</f>
        <v>13.81</v>
      </c>
      <c r="K36" s="5"/>
      <c r="L36" s="6">
        <v>14.49</v>
      </c>
      <c r="M36" s="5">
        <f t="shared" ref="M36:M37" si="23">ROUND(L36*0.05,2)</f>
        <v>0.72</v>
      </c>
      <c r="N36" s="5">
        <f t="shared" ref="N36:N37" si="24">ROUND(L36*0.07,2)</f>
        <v>1.01</v>
      </c>
      <c r="O36" s="5">
        <v>0.8</v>
      </c>
      <c r="P36" s="7">
        <f t="shared" ref="P36:P37" si="25">SUM(L36:O36)</f>
        <v>17.020000000000003</v>
      </c>
      <c r="Q36" s="5"/>
      <c r="R36" s="5">
        <f t="shared" ref="R36:R37" si="26">L36-G36</f>
        <v>2.0999999999999996</v>
      </c>
    </row>
    <row r="37" spans="5:18" x14ac:dyDescent="0.25">
      <c r="E37">
        <v>26767</v>
      </c>
      <c r="G37" s="6">
        <v>11.1</v>
      </c>
      <c r="H37" s="5">
        <f t="shared" si="21"/>
        <v>0.56000000000000005</v>
      </c>
      <c r="I37" s="5">
        <v>0.8</v>
      </c>
      <c r="J37" s="7">
        <f t="shared" si="22"/>
        <v>12.46</v>
      </c>
      <c r="K37" s="5"/>
      <c r="L37" s="6">
        <v>12.99</v>
      </c>
      <c r="M37" s="5">
        <f t="shared" si="23"/>
        <v>0.65</v>
      </c>
      <c r="N37" s="5">
        <f t="shared" si="24"/>
        <v>0.91</v>
      </c>
      <c r="O37" s="5">
        <v>0.8</v>
      </c>
      <c r="P37" s="7">
        <f t="shared" si="25"/>
        <v>15.350000000000001</v>
      </c>
      <c r="Q37" s="5"/>
      <c r="R37" s="5">
        <f t="shared" si="26"/>
        <v>1.8900000000000006</v>
      </c>
    </row>
    <row r="39" spans="5:18" x14ac:dyDescent="0.25">
      <c r="E39">
        <v>29767</v>
      </c>
      <c r="G39" s="6">
        <v>2.69</v>
      </c>
      <c r="H39" s="5">
        <f t="shared" ref="H39:H40" si="27">ROUND(G39*0.05,2)</f>
        <v>0.13</v>
      </c>
      <c r="I39" s="5">
        <v>0.1</v>
      </c>
      <c r="J39" s="7">
        <f t="shared" ref="J39:J40" si="28">SUM(G39:I39)</f>
        <v>2.92</v>
      </c>
      <c r="K39" s="5"/>
      <c r="L39" s="6">
        <v>3.15</v>
      </c>
      <c r="M39" s="5">
        <f t="shared" ref="M39:M40" si="29">ROUND(L39*0.05,2)</f>
        <v>0.16</v>
      </c>
      <c r="N39" s="5">
        <f t="shared" ref="N39:N40" si="30">ROUND(L39*0.07,2)</f>
        <v>0.22</v>
      </c>
      <c r="O39" s="5">
        <v>0.1</v>
      </c>
      <c r="P39" s="7">
        <f t="shared" ref="P39:P40" si="31">SUM(L39:O39)</f>
        <v>3.6300000000000003</v>
      </c>
      <c r="Q39" s="5"/>
      <c r="R39" s="5">
        <f t="shared" ref="R39:R40" si="32">L39-G39</f>
        <v>0.45999999999999996</v>
      </c>
    </row>
    <row r="40" spans="5:18" x14ac:dyDescent="0.25">
      <c r="E40">
        <v>26767</v>
      </c>
      <c r="G40" s="6">
        <v>2.35</v>
      </c>
      <c r="H40" s="5">
        <f t="shared" si="27"/>
        <v>0.12</v>
      </c>
      <c r="I40" s="5">
        <v>0.1</v>
      </c>
      <c r="J40" s="7">
        <f t="shared" si="28"/>
        <v>2.5700000000000003</v>
      </c>
      <c r="K40" s="5"/>
      <c r="L40" s="6">
        <v>2.74</v>
      </c>
      <c r="M40" s="5">
        <f t="shared" si="29"/>
        <v>0.14000000000000001</v>
      </c>
      <c r="N40" s="5">
        <f t="shared" si="30"/>
        <v>0.19</v>
      </c>
      <c r="O40" s="5">
        <v>0.1</v>
      </c>
      <c r="P40" s="7">
        <f t="shared" si="31"/>
        <v>3.1700000000000004</v>
      </c>
      <c r="Q40" s="5"/>
      <c r="R40" s="5">
        <f t="shared" si="32"/>
        <v>0.39000000000000012</v>
      </c>
    </row>
    <row r="42" spans="5:18" x14ac:dyDescent="0.25">
      <c r="E42">
        <v>25570</v>
      </c>
      <c r="G42" s="6">
        <v>21.79</v>
      </c>
      <c r="H42" s="5">
        <f t="shared" ref="H42:H55" si="33">ROUND(G42*0.05,2)</f>
        <v>1.0900000000000001</v>
      </c>
      <c r="I42" s="5">
        <v>1.5</v>
      </c>
      <c r="J42" s="7">
        <f t="shared" ref="J42:J55" si="34">SUM(G42:I42)</f>
        <v>24.38</v>
      </c>
      <c r="K42" s="5"/>
      <c r="L42" s="6">
        <v>25.49</v>
      </c>
      <c r="M42" s="5">
        <f t="shared" ref="M42:M55" si="35">ROUND(L42*0.05,2)</f>
        <v>1.27</v>
      </c>
      <c r="N42" s="5">
        <f t="shared" ref="N42:N55" si="36">ROUND(L42*0.07,2)</f>
        <v>1.78</v>
      </c>
      <c r="O42" s="5">
        <v>1.5</v>
      </c>
      <c r="P42" s="7">
        <f t="shared" ref="P42:P55" si="37">SUM(L42:O42)</f>
        <v>30.04</v>
      </c>
      <c r="Q42" s="5"/>
      <c r="R42" s="5">
        <f t="shared" ref="R42:R45" si="38">L42-G42</f>
        <v>3.6999999999999993</v>
      </c>
    </row>
    <row r="43" spans="5:18" x14ac:dyDescent="0.25">
      <c r="E43">
        <v>25570</v>
      </c>
      <c r="G43" s="6">
        <v>19.22</v>
      </c>
      <c r="H43" s="5">
        <f t="shared" si="33"/>
        <v>0.96</v>
      </c>
      <c r="I43" s="5">
        <v>1.5</v>
      </c>
      <c r="J43" s="7">
        <f t="shared" si="34"/>
        <v>21.68</v>
      </c>
      <c r="K43" s="5"/>
      <c r="L43" s="6">
        <v>22.49</v>
      </c>
      <c r="M43" s="5">
        <f t="shared" si="35"/>
        <v>1.1200000000000001</v>
      </c>
      <c r="N43" s="5">
        <f t="shared" si="36"/>
        <v>1.57</v>
      </c>
      <c r="O43" s="5">
        <v>1.5</v>
      </c>
      <c r="P43" s="7">
        <f t="shared" si="37"/>
        <v>26.68</v>
      </c>
      <c r="Q43" s="5"/>
      <c r="R43" s="5">
        <f t="shared" si="38"/>
        <v>3.2699999999999996</v>
      </c>
    </row>
    <row r="44" spans="5:18" x14ac:dyDescent="0.25">
      <c r="E44">
        <v>12598</v>
      </c>
      <c r="G44" s="6">
        <v>2.54</v>
      </c>
      <c r="H44" s="5">
        <f t="shared" si="33"/>
        <v>0.13</v>
      </c>
      <c r="I44" s="5">
        <v>0.1</v>
      </c>
      <c r="J44" s="7">
        <f t="shared" si="34"/>
        <v>2.77</v>
      </c>
      <c r="K44" s="5"/>
      <c r="L44" s="6">
        <v>2.98</v>
      </c>
      <c r="M44" s="5">
        <f t="shared" si="35"/>
        <v>0.15</v>
      </c>
      <c r="N44" s="5">
        <f t="shared" si="36"/>
        <v>0.21</v>
      </c>
      <c r="O44" s="5">
        <v>0.1</v>
      </c>
      <c r="P44" s="7">
        <f t="shared" si="37"/>
        <v>3.44</v>
      </c>
      <c r="Q44" s="5"/>
      <c r="R44" s="5">
        <f t="shared" si="38"/>
        <v>0.43999999999999995</v>
      </c>
    </row>
    <row r="45" spans="5:18" x14ac:dyDescent="0.25">
      <c r="E45">
        <v>12598</v>
      </c>
      <c r="G45" s="6">
        <v>2.29</v>
      </c>
      <c r="H45" s="5">
        <f t="shared" si="33"/>
        <v>0.11</v>
      </c>
      <c r="I45" s="5">
        <v>0.1</v>
      </c>
      <c r="J45" s="7">
        <f t="shared" si="34"/>
        <v>2.5</v>
      </c>
      <c r="K45" s="5"/>
      <c r="L45" s="6">
        <v>2.68</v>
      </c>
      <c r="M45" s="5">
        <f t="shared" si="35"/>
        <v>0.13</v>
      </c>
      <c r="N45" s="5">
        <f t="shared" si="36"/>
        <v>0.19</v>
      </c>
      <c r="O45" s="5">
        <v>0.1</v>
      </c>
      <c r="P45" s="7">
        <f t="shared" si="37"/>
        <v>3.1</v>
      </c>
      <c r="Q45" s="5"/>
      <c r="R45" s="5">
        <f t="shared" si="38"/>
        <v>0.39000000000000012</v>
      </c>
    </row>
    <row r="46" spans="5:18" x14ac:dyDescent="0.25">
      <c r="E46">
        <v>12083</v>
      </c>
      <c r="G46" s="6">
        <v>24.77</v>
      </c>
      <c r="H46" s="5">
        <f t="shared" si="33"/>
        <v>1.24</v>
      </c>
      <c r="I46" s="5">
        <v>1.5</v>
      </c>
      <c r="J46" s="7">
        <f t="shared" si="34"/>
        <v>27.509999999999998</v>
      </c>
      <c r="K46" s="5"/>
      <c r="L46" s="8">
        <v>28.98</v>
      </c>
      <c r="M46" s="5">
        <f t="shared" si="35"/>
        <v>1.45</v>
      </c>
      <c r="N46" s="5">
        <f t="shared" si="36"/>
        <v>2.0299999999999998</v>
      </c>
      <c r="O46" s="5">
        <v>1.5</v>
      </c>
      <c r="P46" s="7">
        <f t="shared" si="37"/>
        <v>33.96</v>
      </c>
      <c r="Q46" s="5"/>
      <c r="R46" s="5">
        <f>L46-G46</f>
        <v>4.2100000000000009</v>
      </c>
    </row>
    <row r="47" spans="5:18" x14ac:dyDescent="0.25">
      <c r="E47">
        <v>12083</v>
      </c>
      <c r="G47" s="6">
        <v>22.21</v>
      </c>
      <c r="H47" s="5">
        <f t="shared" si="33"/>
        <v>1.1100000000000001</v>
      </c>
      <c r="I47" s="5">
        <v>1.5</v>
      </c>
      <c r="J47" s="7">
        <f t="shared" si="34"/>
        <v>24.82</v>
      </c>
      <c r="K47" s="5"/>
      <c r="L47" s="8">
        <v>25.99</v>
      </c>
      <c r="M47" s="5">
        <f t="shared" si="35"/>
        <v>1.3</v>
      </c>
      <c r="N47" s="5">
        <f t="shared" si="36"/>
        <v>1.82</v>
      </c>
      <c r="O47" s="5">
        <v>1.5</v>
      </c>
      <c r="P47" s="7">
        <f t="shared" si="37"/>
        <v>30.61</v>
      </c>
      <c r="Q47" s="5"/>
      <c r="R47" s="5">
        <f t="shared" ref="R47:R55" si="39">L47-G47</f>
        <v>3.7799999999999976</v>
      </c>
    </row>
    <row r="48" spans="5:18" x14ac:dyDescent="0.25">
      <c r="E48">
        <v>26190</v>
      </c>
      <c r="G48" s="6">
        <v>21.02</v>
      </c>
      <c r="H48" s="5">
        <f t="shared" si="33"/>
        <v>1.05</v>
      </c>
      <c r="I48" s="5">
        <v>1.2000000000000002</v>
      </c>
      <c r="J48" s="7">
        <f t="shared" si="34"/>
        <v>23.27</v>
      </c>
      <c r="K48" s="5"/>
      <c r="L48" s="6">
        <v>24.59</v>
      </c>
      <c r="M48" s="5">
        <f t="shared" si="35"/>
        <v>1.23</v>
      </c>
      <c r="N48" s="5">
        <f t="shared" si="36"/>
        <v>1.72</v>
      </c>
      <c r="O48" s="5">
        <v>1.2000000000000002</v>
      </c>
      <c r="P48" s="7">
        <f t="shared" si="37"/>
        <v>28.74</v>
      </c>
      <c r="Q48" s="5"/>
      <c r="R48" s="5">
        <f t="shared" si="39"/>
        <v>3.5700000000000003</v>
      </c>
    </row>
    <row r="49" spans="1:18" x14ac:dyDescent="0.25">
      <c r="E49">
        <v>26190</v>
      </c>
      <c r="G49" s="6">
        <v>18.45</v>
      </c>
      <c r="H49" s="5">
        <f t="shared" si="33"/>
        <v>0.92</v>
      </c>
      <c r="I49" s="5">
        <v>1.2000000000000002</v>
      </c>
      <c r="J49" s="7">
        <f t="shared" si="34"/>
        <v>20.57</v>
      </c>
      <c r="K49" s="5"/>
      <c r="L49" s="6">
        <v>21.59</v>
      </c>
      <c r="M49" s="5">
        <f t="shared" si="35"/>
        <v>1.08</v>
      </c>
      <c r="N49" s="5">
        <f t="shared" si="36"/>
        <v>1.51</v>
      </c>
      <c r="O49" s="5">
        <v>1.2000000000000002</v>
      </c>
      <c r="P49" s="7">
        <f t="shared" si="37"/>
        <v>25.380000000000003</v>
      </c>
      <c r="Q49" s="5"/>
      <c r="R49" s="5">
        <f t="shared" si="39"/>
        <v>3.1400000000000006</v>
      </c>
    </row>
    <row r="50" spans="1:18" x14ac:dyDescent="0.25">
      <c r="E50">
        <v>12155</v>
      </c>
      <c r="G50" s="6">
        <v>17.510000000000002</v>
      </c>
      <c r="H50" s="5">
        <f t="shared" si="33"/>
        <v>0.88</v>
      </c>
      <c r="I50" s="5">
        <v>1.2000000000000002</v>
      </c>
      <c r="J50" s="7">
        <f t="shared" si="34"/>
        <v>19.59</v>
      </c>
      <c r="K50" s="5"/>
      <c r="L50" s="6">
        <v>20.49</v>
      </c>
      <c r="M50" s="5">
        <f t="shared" si="35"/>
        <v>1.02</v>
      </c>
      <c r="N50" s="5">
        <f t="shared" si="36"/>
        <v>1.43</v>
      </c>
      <c r="O50" s="5">
        <v>1.2000000000000002</v>
      </c>
      <c r="P50" s="7">
        <f t="shared" si="37"/>
        <v>24.139999999999997</v>
      </c>
      <c r="Q50" s="5"/>
      <c r="R50" s="5">
        <f t="shared" si="39"/>
        <v>2.9799999999999969</v>
      </c>
    </row>
    <row r="51" spans="1:18" x14ac:dyDescent="0.25">
      <c r="A51" s="2"/>
      <c r="E51">
        <v>12155</v>
      </c>
      <c r="G51" s="6">
        <v>15.38</v>
      </c>
      <c r="H51" s="5">
        <f t="shared" si="33"/>
        <v>0.77</v>
      </c>
      <c r="I51" s="5">
        <v>1.2000000000000002</v>
      </c>
      <c r="J51" s="7">
        <f t="shared" si="34"/>
        <v>17.350000000000001</v>
      </c>
      <c r="K51" s="5"/>
      <c r="L51" s="6">
        <v>17.989999999999998</v>
      </c>
      <c r="M51" s="5">
        <f t="shared" si="35"/>
        <v>0.9</v>
      </c>
      <c r="N51" s="5">
        <f t="shared" si="36"/>
        <v>1.26</v>
      </c>
      <c r="O51" s="5">
        <v>1.2000000000000002</v>
      </c>
      <c r="P51" s="7">
        <f t="shared" si="37"/>
        <v>21.349999999999998</v>
      </c>
      <c r="Q51" s="5"/>
      <c r="R51" s="5">
        <f t="shared" si="39"/>
        <v>2.6099999999999977</v>
      </c>
    </row>
    <row r="52" spans="1:18" x14ac:dyDescent="0.25">
      <c r="E52">
        <v>20416</v>
      </c>
      <c r="G52" s="6">
        <v>23.64</v>
      </c>
      <c r="H52" s="5">
        <f t="shared" si="33"/>
        <v>1.18</v>
      </c>
      <c r="I52" s="5">
        <v>1.2000000000000002</v>
      </c>
      <c r="J52" s="7">
        <f t="shared" si="34"/>
        <v>26.02</v>
      </c>
      <c r="K52" s="5"/>
      <c r="L52" s="6">
        <v>27.66</v>
      </c>
      <c r="M52" s="5">
        <f t="shared" si="35"/>
        <v>1.38</v>
      </c>
      <c r="N52" s="5">
        <f t="shared" si="36"/>
        <v>1.94</v>
      </c>
      <c r="O52" s="5">
        <v>1.2000000000000002</v>
      </c>
      <c r="P52" s="7">
        <f t="shared" si="37"/>
        <v>32.18</v>
      </c>
      <c r="Q52" s="5"/>
      <c r="R52" s="5">
        <f t="shared" si="39"/>
        <v>4.0199999999999996</v>
      </c>
    </row>
    <row r="53" spans="1:18" x14ac:dyDescent="0.25">
      <c r="E53">
        <v>20416</v>
      </c>
      <c r="G53" s="6">
        <v>21.08</v>
      </c>
      <c r="H53" s="5">
        <f t="shared" si="33"/>
        <v>1.05</v>
      </c>
      <c r="I53" s="5">
        <v>1.2000000000000002</v>
      </c>
      <c r="J53" s="7">
        <f t="shared" si="34"/>
        <v>23.33</v>
      </c>
      <c r="K53" s="5"/>
      <c r="L53" s="6">
        <v>24.66</v>
      </c>
      <c r="M53" s="5">
        <f t="shared" si="35"/>
        <v>1.23</v>
      </c>
      <c r="N53" s="5">
        <f t="shared" si="36"/>
        <v>1.73</v>
      </c>
      <c r="O53" s="5">
        <v>1.2000000000000002</v>
      </c>
      <c r="P53" s="7">
        <f t="shared" si="37"/>
        <v>28.82</v>
      </c>
      <c r="Q53" s="5"/>
      <c r="R53" s="5">
        <f t="shared" si="39"/>
        <v>3.5800000000000018</v>
      </c>
    </row>
    <row r="54" spans="1:18" x14ac:dyDescent="0.25">
      <c r="E54">
        <v>29770</v>
      </c>
      <c r="G54" s="6">
        <v>35.03</v>
      </c>
      <c r="H54" s="5">
        <f t="shared" si="33"/>
        <v>1.75</v>
      </c>
      <c r="I54" s="5">
        <v>2.4000000000000004</v>
      </c>
      <c r="J54" s="7">
        <f t="shared" si="34"/>
        <v>39.18</v>
      </c>
      <c r="K54" s="5"/>
      <c r="L54" s="6">
        <v>40.99</v>
      </c>
      <c r="M54" s="5">
        <f t="shared" si="35"/>
        <v>2.0499999999999998</v>
      </c>
      <c r="N54" s="5">
        <f t="shared" si="36"/>
        <v>2.87</v>
      </c>
      <c r="O54" s="5">
        <v>2.4000000000000004</v>
      </c>
      <c r="P54" s="7">
        <f t="shared" si="37"/>
        <v>48.309999999999995</v>
      </c>
      <c r="Q54" s="5"/>
      <c r="R54" s="5">
        <f t="shared" si="39"/>
        <v>5.9600000000000009</v>
      </c>
    </row>
    <row r="55" spans="1:18" x14ac:dyDescent="0.25">
      <c r="E55">
        <v>29770</v>
      </c>
      <c r="G55" s="6">
        <v>31.4</v>
      </c>
      <c r="H55" s="5">
        <f t="shared" si="33"/>
        <v>1.57</v>
      </c>
      <c r="I55" s="5">
        <v>2.4000000000000004</v>
      </c>
      <c r="J55" s="7">
        <f t="shared" si="34"/>
        <v>35.369999999999997</v>
      </c>
      <c r="K55" s="5"/>
      <c r="L55" s="6">
        <v>36.74</v>
      </c>
      <c r="M55" s="5">
        <f t="shared" si="35"/>
        <v>1.84</v>
      </c>
      <c r="N55" s="5">
        <f t="shared" si="36"/>
        <v>2.57</v>
      </c>
      <c r="O55" s="5">
        <v>2.4000000000000004</v>
      </c>
      <c r="P55" s="7">
        <f t="shared" si="37"/>
        <v>43.550000000000004</v>
      </c>
      <c r="Q55" s="5"/>
      <c r="R55" s="5">
        <f t="shared" si="39"/>
        <v>5.3400000000000034</v>
      </c>
    </row>
    <row r="57" spans="1:18" x14ac:dyDescent="0.25">
      <c r="E57">
        <v>25570</v>
      </c>
      <c r="G57" s="6">
        <v>24.58</v>
      </c>
      <c r="H57" s="5">
        <f t="shared" ref="H57:H64" si="40">ROUND(G57*0.05,2)</f>
        <v>1.23</v>
      </c>
      <c r="I57" s="5">
        <v>1.5</v>
      </c>
      <c r="J57" s="7">
        <f t="shared" ref="J57:J64" si="41">SUM(G57:I57)</f>
        <v>27.31</v>
      </c>
      <c r="K57" s="5"/>
      <c r="L57" s="6">
        <v>28.76</v>
      </c>
      <c r="M57" s="5">
        <f t="shared" ref="M57:M64" si="42">ROUND(L57*0.05,2)</f>
        <v>1.44</v>
      </c>
      <c r="N57" s="5">
        <f t="shared" ref="N57:N64" si="43">ROUND(L57*0.07,2)</f>
        <v>2.0099999999999998</v>
      </c>
      <c r="O57" s="5">
        <v>1.5</v>
      </c>
      <c r="P57" s="7">
        <f t="shared" ref="P57:P64" si="44">SUM(L57:O57)</f>
        <v>33.71</v>
      </c>
      <c r="Q57" s="5"/>
      <c r="R57" s="5">
        <f t="shared" ref="R57:R60" si="45">L57-G57</f>
        <v>4.1800000000000033</v>
      </c>
    </row>
    <row r="58" spans="1:18" x14ac:dyDescent="0.25">
      <c r="E58">
        <v>25570</v>
      </c>
      <c r="G58" s="6">
        <v>22.1</v>
      </c>
      <c r="H58" s="5">
        <f t="shared" si="40"/>
        <v>1.1100000000000001</v>
      </c>
      <c r="I58" s="5">
        <v>1.5</v>
      </c>
      <c r="J58" s="7">
        <f t="shared" si="41"/>
        <v>24.71</v>
      </c>
      <c r="K58" s="5"/>
      <c r="L58" s="6">
        <v>25.86</v>
      </c>
      <c r="M58" s="5">
        <f t="shared" si="42"/>
        <v>1.29</v>
      </c>
      <c r="N58" s="5">
        <f t="shared" si="43"/>
        <v>1.81</v>
      </c>
      <c r="O58" s="5">
        <v>1.5</v>
      </c>
      <c r="P58" s="7">
        <f t="shared" si="44"/>
        <v>30.459999999999997</v>
      </c>
      <c r="Q58" s="5"/>
      <c r="R58" s="5">
        <f t="shared" si="45"/>
        <v>3.759999999999998</v>
      </c>
    </row>
    <row r="59" spans="1:18" x14ac:dyDescent="0.25">
      <c r="E59">
        <v>12598</v>
      </c>
      <c r="G59" s="6">
        <v>2.61</v>
      </c>
      <c r="H59" s="5">
        <f t="shared" si="40"/>
        <v>0.13</v>
      </c>
      <c r="I59" s="5">
        <v>0.1</v>
      </c>
      <c r="J59" s="7">
        <f t="shared" si="41"/>
        <v>2.84</v>
      </c>
      <c r="K59" s="5"/>
      <c r="L59" s="6">
        <v>3.06</v>
      </c>
      <c r="M59" s="5">
        <f t="shared" si="42"/>
        <v>0.15</v>
      </c>
      <c r="N59" s="5">
        <f t="shared" si="43"/>
        <v>0.21</v>
      </c>
      <c r="O59" s="5">
        <v>0.1</v>
      </c>
      <c r="P59" s="7">
        <f t="shared" si="44"/>
        <v>3.52</v>
      </c>
      <c r="Q59" s="5"/>
      <c r="R59" s="5">
        <f t="shared" si="45"/>
        <v>0.45000000000000018</v>
      </c>
    </row>
    <row r="60" spans="1:18" x14ac:dyDescent="0.25">
      <c r="E60">
        <v>12598</v>
      </c>
      <c r="G60" s="6">
        <v>2.2799999999999998</v>
      </c>
      <c r="H60" s="5">
        <f t="shared" si="40"/>
        <v>0.11</v>
      </c>
      <c r="I60" s="5">
        <v>0.1</v>
      </c>
      <c r="J60" s="7">
        <f t="shared" si="41"/>
        <v>2.4899999999999998</v>
      </c>
      <c r="K60" s="5"/>
      <c r="L60" s="6">
        <v>2.67</v>
      </c>
      <c r="M60" s="5">
        <f t="shared" si="42"/>
        <v>0.13</v>
      </c>
      <c r="N60" s="5">
        <f t="shared" si="43"/>
        <v>0.19</v>
      </c>
      <c r="O60" s="5">
        <v>0.1</v>
      </c>
      <c r="P60" s="7">
        <f t="shared" si="44"/>
        <v>3.09</v>
      </c>
      <c r="Q60" s="5"/>
      <c r="R60" s="5">
        <f t="shared" si="45"/>
        <v>0.39000000000000012</v>
      </c>
    </row>
    <row r="61" spans="1:18" x14ac:dyDescent="0.25">
      <c r="E61">
        <v>12083</v>
      </c>
      <c r="G61" s="6">
        <v>20.5</v>
      </c>
      <c r="H61" s="5">
        <f t="shared" si="40"/>
        <v>1.03</v>
      </c>
      <c r="I61" s="5">
        <v>1.2000000000000002</v>
      </c>
      <c r="J61" s="7">
        <f t="shared" si="41"/>
        <v>22.73</v>
      </c>
      <c r="K61" s="5"/>
      <c r="L61" s="8">
        <v>23.98</v>
      </c>
      <c r="M61" s="5">
        <f t="shared" si="42"/>
        <v>1.2</v>
      </c>
      <c r="N61" s="5">
        <f t="shared" si="43"/>
        <v>1.68</v>
      </c>
      <c r="O61" s="5">
        <v>1.2000000000000002</v>
      </c>
      <c r="P61" s="7">
        <f t="shared" si="44"/>
        <v>28.06</v>
      </c>
      <c r="Q61" s="5"/>
      <c r="R61" s="5">
        <f>L61-G61</f>
        <v>3.4800000000000004</v>
      </c>
    </row>
    <row r="62" spans="1:18" x14ac:dyDescent="0.25">
      <c r="E62">
        <v>12083</v>
      </c>
      <c r="G62" s="6">
        <v>18.440000000000001</v>
      </c>
      <c r="H62" s="5">
        <f t="shared" si="40"/>
        <v>0.92</v>
      </c>
      <c r="I62" s="5">
        <v>1.2000000000000002</v>
      </c>
      <c r="J62" s="7">
        <f t="shared" si="41"/>
        <v>20.560000000000002</v>
      </c>
      <c r="K62" s="5"/>
      <c r="L62" s="8">
        <v>21.58</v>
      </c>
      <c r="M62" s="5">
        <f t="shared" si="42"/>
        <v>1.08</v>
      </c>
      <c r="N62" s="5">
        <f t="shared" si="43"/>
        <v>1.51</v>
      </c>
      <c r="O62" s="5">
        <v>1.2000000000000002</v>
      </c>
      <c r="P62" s="7">
        <f t="shared" si="44"/>
        <v>25.369999999999997</v>
      </c>
      <c r="Q62" s="5"/>
      <c r="R62" s="5">
        <f t="shared" ref="R62:R64" si="46">L62-G62</f>
        <v>3.139999999999997</v>
      </c>
    </row>
    <row r="63" spans="1:18" x14ac:dyDescent="0.25">
      <c r="E63">
        <v>26190</v>
      </c>
      <c r="G63" s="6">
        <v>22.54</v>
      </c>
      <c r="H63" s="5">
        <f t="shared" si="40"/>
        <v>1.1299999999999999</v>
      </c>
      <c r="I63" s="5">
        <v>1.2000000000000002</v>
      </c>
      <c r="J63" s="7">
        <f t="shared" si="41"/>
        <v>24.869999999999997</v>
      </c>
      <c r="K63" s="5"/>
      <c r="L63" s="6">
        <v>26.37</v>
      </c>
      <c r="M63" s="5">
        <f t="shared" si="42"/>
        <v>1.32</v>
      </c>
      <c r="N63" s="5">
        <f t="shared" si="43"/>
        <v>1.85</v>
      </c>
      <c r="O63" s="5">
        <v>1.2000000000000002</v>
      </c>
      <c r="P63" s="7">
        <f t="shared" si="44"/>
        <v>30.740000000000002</v>
      </c>
      <c r="Q63" s="5"/>
      <c r="R63" s="5">
        <f t="shared" si="46"/>
        <v>3.8300000000000018</v>
      </c>
    </row>
    <row r="64" spans="1:18" x14ac:dyDescent="0.25">
      <c r="E64">
        <v>26190</v>
      </c>
      <c r="G64" s="6">
        <v>20.23</v>
      </c>
      <c r="H64" s="5">
        <f t="shared" si="40"/>
        <v>1.01</v>
      </c>
      <c r="I64" s="5">
        <v>1.2000000000000002</v>
      </c>
      <c r="J64" s="7">
        <f t="shared" si="41"/>
        <v>22.44</v>
      </c>
      <c r="K64" s="5"/>
      <c r="L64" s="6">
        <v>23.67</v>
      </c>
      <c r="M64" s="5">
        <f t="shared" si="42"/>
        <v>1.18</v>
      </c>
      <c r="N64" s="5">
        <f t="shared" si="43"/>
        <v>1.66</v>
      </c>
      <c r="O64" s="5">
        <v>1.2000000000000002</v>
      </c>
      <c r="P64" s="7">
        <f t="shared" si="44"/>
        <v>27.71</v>
      </c>
      <c r="Q64" s="5"/>
      <c r="R64" s="5">
        <f t="shared" si="46"/>
        <v>3.4400000000000013</v>
      </c>
    </row>
    <row r="66" spans="1:18" x14ac:dyDescent="0.25">
      <c r="E66">
        <v>25570</v>
      </c>
      <c r="G66" s="6">
        <v>2.63</v>
      </c>
      <c r="H66" s="5">
        <f t="shared" ref="H66:H75" si="47">ROUND(G66*0.05,2)</f>
        <v>0.13</v>
      </c>
      <c r="I66" s="5">
        <v>0.1</v>
      </c>
      <c r="J66" s="7">
        <f t="shared" ref="J66:J75" si="48">SUM(G66:I66)</f>
        <v>2.86</v>
      </c>
      <c r="K66" s="5"/>
      <c r="L66" s="6">
        <v>3.07</v>
      </c>
      <c r="M66" s="5">
        <f t="shared" ref="M66:M75" si="49">ROUND(L66*0.05,2)</f>
        <v>0.15</v>
      </c>
      <c r="N66" s="5">
        <f t="shared" ref="N66:N75" si="50">ROUND(L66*0.07,2)</f>
        <v>0.21</v>
      </c>
      <c r="O66" s="5">
        <v>0.1</v>
      </c>
      <c r="P66" s="7">
        <f t="shared" ref="P66:P75" si="51">SUM(L66:O66)</f>
        <v>3.53</v>
      </c>
      <c r="Q66" s="5"/>
      <c r="R66" s="5">
        <f t="shared" ref="R66:R69" si="52">L66-G66</f>
        <v>0.43999999999999995</v>
      </c>
    </row>
    <row r="67" spans="1:18" x14ac:dyDescent="0.25">
      <c r="E67">
        <v>25570</v>
      </c>
      <c r="G67" s="6">
        <v>2.3199999999999998</v>
      </c>
      <c r="H67" s="5">
        <f t="shared" si="47"/>
        <v>0.12</v>
      </c>
      <c r="I67" s="5">
        <v>0.1</v>
      </c>
      <c r="J67" s="7">
        <f t="shared" si="48"/>
        <v>2.54</v>
      </c>
      <c r="K67" s="5"/>
      <c r="L67" s="6">
        <v>2.72</v>
      </c>
      <c r="M67" s="5">
        <f t="shared" si="49"/>
        <v>0.14000000000000001</v>
      </c>
      <c r="N67" s="5">
        <f t="shared" si="50"/>
        <v>0.19</v>
      </c>
      <c r="O67" s="5">
        <v>0.1</v>
      </c>
      <c r="P67" s="7">
        <f t="shared" si="51"/>
        <v>3.1500000000000004</v>
      </c>
      <c r="Q67" s="5"/>
      <c r="R67" s="5">
        <f t="shared" si="52"/>
        <v>0.40000000000000036</v>
      </c>
    </row>
    <row r="68" spans="1:18" x14ac:dyDescent="0.25">
      <c r="E68">
        <v>12598</v>
      </c>
      <c r="G68" s="6">
        <v>22.21</v>
      </c>
      <c r="H68" s="5">
        <f t="shared" si="47"/>
        <v>1.1100000000000001</v>
      </c>
      <c r="I68" s="5">
        <v>1.5</v>
      </c>
      <c r="J68" s="7">
        <f t="shared" si="48"/>
        <v>24.82</v>
      </c>
      <c r="K68" s="5"/>
      <c r="L68" s="6">
        <v>25.98</v>
      </c>
      <c r="M68" s="5">
        <f t="shared" si="49"/>
        <v>1.3</v>
      </c>
      <c r="N68" s="5">
        <f t="shared" si="50"/>
        <v>1.82</v>
      </c>
      <c r="O68" s="5">
        <v>1.5</v>
      </c>
      <c r="P68" s="7">
        <f t="shared" si="51"/>
        <v>30.6</v>
      </c>
      <c r="Q68" s="5"/>
      <c r="R68" s="5">
        <f t="shared" si="52"/>
        <v>3.7699999999999996</v>
      </c>
    </row>
    <row r="69" spans="1:18" x14ac:dyDescent="0.25">
      <c r="E69">
        <v>12598</v>
      </c>
      <c r="G69" s="6">
        <v>19.64</v>
      </c>
      <c r="H69" s="5">
        <f t="shared" si="47"/>
        <v>0.98</v>
      </c>
      <c r="I69" s="5">
        <v>1.5</v>
      </c>
      <c r="J69" s="7">
        <f t="shared" si="48"/>
        <v>22.12</v>
      </c>
      <c r="K69" s="5"/>
      <c r="L69" s="6">
        <v>22.98</v>
      </c>
      <c r="M69" s="5">
        <f t="shared" si="49"/>
        <v>1.1499999999999999</v>
      </c>
      <c r="N69" s="5">
        <f t="shared" si="50"/>
        <v>1.61</v>
      </c>
      <c r="O69" s="5">
        <v>1.5</v>
      </c>
      <c r="P69" s="7">
        <f t="shared" si="51"/>
        <v>27.24</v>
      </c>
      <c r="Q69" s="5"/>
      <c r="R69" s="5">
        <f t="shared" si="52"/>
        <v>3.34</v>
      </c>
    </row>
    <row r="70" spans="1:18" x14ac:dyDescent="0.25">
      <c r="E70">
        <v>12083</v>
      </c>
      <c r="G70" s="6">
        <v>21.15</v>
      </c>
      <c r="H70" s="5">
        <f t="shared" si="47"/>
        <v>1.06</v>
      </c>
      <c r="I70" s="5">
        <v>1.2000000000000002</v>
      </c>
      <c r="J70" s="7">
        <f t="shared" si="48"/>
        <v>23.409999999999997</v>
      </c>
      <c r="K70" s="5"/>
      <c r="L70" s="8">
        <v>24.74</v>
      </c>
      <c r="M70" s="5">
        <f t="shared" si="49"/>
        <v>1.24</v>
      </c>
      <c r="N70" s="5">
        <f t="shared" si="50"/>
        <v>1.73</v>
      </c>
      <c r="O70" s="5">
        <v>1.2000000000000002</v>
      </c>
      <c r="P70" s="7">
        <f t="shared" si="51"/>
        <v>28.909999999999997</v>
      </c>
      <c r="Q70" s="5"/>
      <c r="R70" s="5">
        <f>L70-G70</f>
        <v>3.59</v>
      </c>
    </row>
    <row r="71" spans="1:18" x14ac:dyDescent="0.25">
      <c r="E71">
        <v>12083</v>
      </c>
      <c r="G71" s="6">
        <v>19.010000000000002</v>
      </c>
      <c r="H71" s="5">
        <f t="shared" si="47"/>
        <v>0.95</v>
      </c>
      <c r="I71" s="5">
        <v>1.2000000000000002</v>
      </c>
      <c r="J71" s="7">
        <f t="shared" si="48"/>
        <v>21.16</v>
      </c>
      <c r="K71" s="5"/>
      <c r="L71" s="8">
        <v>22.24</v>
      </c>
      <c r="M71" s="5">
        <f t="shared" si="49"/>
        <v>1.1100000000000001</v>
      </c>
      <c r="N71" s="5">
        <f t="shared" si="50"/>
        <v>1.56</v>
      </c>
      <c r="O71" s="5">
        <v>1.2000000000000002</v>
      </c>
      <c r="P71" s="7">
        <f t="shared" si="51"/>
        <v>26.109999999999996</v>
      </c>
      <c r="Q71" s="5"/>
      <c r="R71" s="5">
        <f t="shared" ref="R71:R75" si="53">L71-G71</f>
        <v>3.2299999999999969</v>
      </c>
    </row>
    <row r="72" spans="1:18" x14ac:dyDescent="0.25">
      <c r="E72">
        <v>26190</v>
      </c>
      <c r="G72" s="6">
        <v>21.7</v>
      </c>
      <c r="H72" s="5">
        <f t="shared" si="47"/>
        <v>1.0900000000000001</v>
      </c>
      <c r="I72" s="5">
        <v>1.5</v>
      </c>
      <c r="J72" s="7">
        <f t="shared" si="48"/>
        <v>24.29</v>
      </c>
      <c r="K72" s="5"/>
      <c r="L72" s="6">
        <v>25.39</v>
      </c>
      <c r="M72" s="5">
        <f t="shared" si="49"/>
        <v>1.27</v>
      </c>
      <c r="N72" s="5">
        <f t="shared" si="50"/>
        <v>1.78</v>
      </c>
      <c r="O72" s="5">
        <v>1.5</v>
      </c>
      <c r="P72" s="7">
        <f t="shared" si="51"/>
        <v>29.94</v>
      </c>
      <c r="Q72" s="5"/>
      <c r="R72" s="5">
        <f t="shared" si="53"/>
        <v>3.6900000000000013</v>
      </c>
    </row>
    <row r="73" spans="1:18" x14ac:dyDescent="0.25">
      <c r="E73">
        <v>26190</v>
      </c>
      <c r="G73" s="6">
        <v>19.670000000000002</v>
      </c>
      <c r="H73" s="5">
        <f t="shared" si="47"/>
        <v>0.98</v>
      </c>
      <c r="I73" s="5">
        <v>1.5</v>
      </c>
      <c r="J73" s="7">
        <f t="shared" si="48"/>
        <v>22.150000000000002</v>
      </c>
      <c r="K73" s="5"/>
      <c r="L73" s="6">
        <v>23.02</v>
      </c>
      <c r="M73" s="5">
        <f t="shared" si="49"/>
        <v>1.1499999999999999</v>
      </c>
      <c r="N73" s="5">
        <f t="shared" si="50"/>
        <v>1.61</v>
      </c>
      <c r="O73" s="5">
        <v>1.5</v>
      </c>
      <c r="P73" s="7">
        <f t="shared" si="51"/>
        <v>27.279999999999998</v>
      </c>
      <c r="Q73" s="5"/>
      <c r="R73" s="5">
        <f t="shared" si="53"/>
        <v>3.3499999999999979</v>
      </c>
    </row>
    <row r="74" spans="1:18" x14ac:dyDescent="0.25">
      <c r="E74">
        <v>12155</v>
      </c>
      <c r="G74" s="6">
        <v>20.93</v>
      </c>
      <c r="H74" s="5">
        <f t="shared" si="47"/>
        <v>1.05</v>
      </c>
      <c r="I74" s="5">
        <v>1.2000000000000002</v>
      </c>
      <c r="J74" s="7">
        <f t="shared" si="48"/>
        <v>23.18</v>
      </c>
      <c r="K74" s="5"/>
      <c r="L74" s="6">
        <v>24.49</v>
      </c>
      <c r="M74" s="5">
        <f t="shared" si="49"/>
        <v>1.22</v>
      </c>
      <c r="N74" s="5">
        <f t="shared" si="50"/>
        <v>1.71</v>
      </c>
      <c r="O74" s="5">
        <v>1.2000000000000002</v>
      </c>
      <c r="P74" s="7">
        <f t="shared" si="51"/>
        <v>28.619999999999997</v>
      </c>
      <c r="Q74" s="5"/>
      <c r="R74" s="5">
        <f t="shared" si="53"/>
        <v>3.5599999999999987</v>
      </c>
    </row>
    <row r="75" spans="1:18" x14ac:dyDescent="0.25">
      <c r="A75" s="2"/>
      <c r="E75">
        <v>12155</v>
      </c>
      <c r="G75" s="6">
        <v>18.8</v>
      </c>
      <c r="H75" s="5">
        <f t="shared" si="47"/>
        <v>0.94</v>
      </c>
      <c r="I75" s="5">
        <v>1.2000000000000002</v>
      </c>
      <c r="J75" s="7">
        <f t="shared" si="48"/>
        <v>20.94</v>
      </c>
      <c r="K75" s="5"/>
      <c r="L75" s="6">
        <v>21.99</v>
      </c>
      <c r="M75" s="5">
        <f t="shared" si="49"/>
        <v>1.1000000000000001</v>
      </c>
      <c r="N75" s="5">
        <f t="shared" si="50"/>
        <v>1.54</v>
      </c>
      <c r="O75" s="5">
        <v>1.2000000000000002</v>
      </c>
      <c r="P75" s="7">
        <f t="shared" si="51"/>
        <v>25.83</v>
      </c>
      <c r="Q75" s="5"/>
      <c r="R75" s="5">
        <f t="shared" si="53"/>
        <v>3.1899999999999977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1E57-94A6-4AA8-9EAD-83363AD8C24B}">
  <dimension ref="A2:V35"/>
  <sheetViews>
    <sheetView workbookViewId="0">
      <selection activeCell="H4" sqref="H4"/>
    </sheetView>
  </sheetViews>
  <sheetFormatPr defaultRowHeight="15" x14ac:dyDescent="0.25"/>
  <cols>
    <col min="7" max="7" width="9.28515625" style="3"/>
    <col min="10" max="10" width="9.28515625" style="4"/>
    <col min="13" max="13" width="9.28515625" style="3"/>
    <col min="17" max="17" width="9.28515625" style="4"/>
  </cols>
  <sheetData>
    <row r="2" spans="1:22" ht="46.5" customHeight="1" x14ac:dyDescent="0.25">
      <c r="G2" s="10" t="s">
        <v>0</v>
      </c>
      <c r="H2" s="11" t="s">
        <v>1</v>
      </c>
      <c r="I2" s="11" t="s">
        <v>2</v>
      </c>
      <c r="J2" s="12" t="s">
        <v>3</v>
      </c>
      <c r="K2" s="11" t="s">
        <v>6</v>
      </c>
      <c r="L2" s="9"/>
      <c r="M2" s="10" t="s">
        <v>4</v>
      </c>
      <c r="N2" s="11" t="s">
        <v>1</v>
      </c>
      <c r="O2" s="11" t="s">
        <v>5</v>
      </c>
      <c r="P2" s="11" t="s">
        <v>2</v>
      </c>
      <c r="Q2" s="12" t="s">
        <v>3</v>
      </c>
      <c r="R2" s="9"/>
      <c r="S2" s="11" t="s">
        <v>6</v>
      </c>
    </row>
    <row r="3" spans="1:22" x14ac:dyDescent="0.25">
      <c r="V3" s="1"/>
    </row>
    <row r="4" spans="1:22" x14ac:dyDescent="0.25">
      <c r="G4" s="6">
        <v>20.5</v>
      </c>
      <c r="H4" s="5">
        <f t="shared" ref="H4:H32" si="0">ROUND(G4*0.05,2)</f>
        <v>1.03</v>
      </c>
      <c r="I4" s="5">
        <v>1.5</v>
      </c>
      <c r="J4" s="7">
        <f t="shared" ref="J4:J32" si="1">SUM(G4:I4)</f>
        <v>23.03</v>
      </c>
      <c r="K4" s="13">
        <v>0</v>
      </c>
      <c r="L4" s="5"/>
      <c r="M4" s="8">
        <v>23.99</v>
      </c>
      <c r="N4" s="5">
        <f t="shared" ref="N4:N32" si="2">ROUND(M4*0.05,2)</f>
        <v>1.2</v>
      </c>
      <c r="O4" s="5">
        <f t="shared" ref="O4:O32" si="3">ROUND(M4*0.08,2)</f>
        <v>1.92</v>
      </c>
      <c r="P4" s="5">
        <v>1.5</v>
      </c>
      <c r="Q4" s="7">
        <f t="shared" ref="Q4:Q32" si="4">SUM(M4:P4)</f>
        <v>28.61</v>
      </c>
      <c r="R4" s="5"/>
      <c r="S4" s="5">
        <f t="shared" ref="S4:S11" si="5">M4-G4</f>
        <v>3.4899999999999984</v>
      </c>
      <c r="V4" s="1"/>
    </row>
    <row r="5" spans="1:22" x14ac:dyDescent="0.25">
      <c r="G5" s="6">
        <v>10.07</v>
      </c>
      <c r="H5" s="5">
        <f t="shared" si="0"/>
        <v>0.5</v>
      </c>
      <c r="I5" s="5">
        <v>0.6</v>
      </c>
      <c r="J5" s="7">
        <f t="shared" si="1"/>
        <v>11.17</v>
      </c>
      <c r="K5" s="13">
        <v>0</v>
      </c>
      <c r="L5" s="5"/>
      <c r="M5" s="8">
        <v>11.78</v>
      </c>
      <c r="N5" s="5">
        <f t="shared" si="2"/>
        <v>0.59</v>
      </c>
      <c r="O5" s="5">
        <f t="shared" si="3"/>
        <v>0.94</v>
      </c>
      <c r="P5" s="5">
        <v>0.6</v>
      </c>
      <c r="Q5" s="7">
        <f t="shared" si="4"/>
        <v>13.909999999999998</v>
      </c>
      <c r="R5" s="5"/>
      <c r="S5" s="5">
        <f t="shared" si="5"/>
        <v>1.7099999999999991</v>
      </c>
      <c r="V5" s="1"/>
    </row>
    <row r="6" spans="1:22" x14ac:dyDescent="0.25">
      <c r="G6" s="6">
        <v>19.649999999999999</v>
      </c>
      <c r="H6" s="5">
        <f t="shared" si="0"/>
        <v>0.98</v>
      </c>
      <c r="I6" s="5">
        <v>1.2</v>
      </c>
      <c r="J6" s="7">
        <f t="shared" si="1"/>
        <v>21.83</v>
      </c>
      <c r="K6" s="13">
        <v>0</v>
      </c>
      <c r="L6" s="5"/>
      <c r="M6" s="8">
        <v>22.99</v>
      </c>
      <c r="N6" s="5">
        <f t="shared" si="2"/>
        <v>1.1499999999999999</v>
      </c>
      <c r="O6" s="5">
        <f t="shared" si="3"/>
        <v>1.84</v>
      </c>
      <c r="P6" s="5">
        <v>1.2</v>
      </c>
      <c r="Q6" s="7">
        <f t="shared" si="4"/>
        <v>27.179999999999996</v>
      </c>
      <c r="R6" s="5"/>
      <c r="S6" s="5">
        <f t="shared" si="5"/>
        <v>3.34</v>
      </c>
      <c r="V6" s="1"/>
    </row>
    <row r="7" spans="1:22" x14ac:dyDescent="0.25">
      <c r="G7" s="6">
        <v>10.25</v>
      </c>
      <c r="H7" s="5">
        <f t="shared" si="0"/>
        <v>0.51</v>
      </c>
      <c r="I7" s="5">
        <v>0.6</v>
      </c>
      <c r="J7" s="7">
        <f t="shared" si="1"/>
        <v>11.36</v>
      </c>
      <c r="K7" s="13">
        <v>0</v>
      </c>
      <c r="L7" s="5"/>
      <c r="M7" s="8">
        <v>11.99</v>
      </c>
      <c r="N7" s="5">
        <f t="shared" si="2"/>
        <v>0.6</v>
      </c>
      <c r="O7" s="5">
        <f t="shared" si="3"/>
        <v>0.96</v>
      </c>
      <c r="P7" s="5">
        <v>0.6</v>
      </c>
      <c r="Q7" s="7">
        <f t="shared" si="4"/>
        <v>14.15</v>
      </c>
      <c r="R7" s="5"/>
      <c r="S7" s="5">
        <f t="shared" si="5"/>
        <v>1.7400000000000002</v>
      </c>
      <c r="V7" s="1"/>
    </row>
    <row r="8" spans="1:22" x14ac:dyDescent="0.25">
      <c r="G8" s="6">
        <v>37.590000000000003</v>
      </c>
      <c r="H8" s="5">
        <f t="shared" si="0"/>
        <v>1.88</v>
      </c>
      <c r="I8" s="5">
        <v>2.4</v>
      </c>
      <c r="J8" s="7">
        <f t="shared" si="1"/>
        <v>41.870000000000005</v>
      </c>
      <c r="K8" s="13">
        <v>0</v>
      </c>
      <c r="L8" s="5"/>
      <c r="M8" s="8">
        <v>43.98</v>
      </c>
      <c r="N8" s="5">
        <f t="shared" si="2"/>
        <v>2.2000000000000002</v>
      </c>
      <c r="O8" s="5">
        <f t="shared" si="3"/>
        <v>3.52</v>
      </c>
      <c r="P8" s="5">
        <v>2.4</v>
      </c>
      <c r="Q8" s="7">
        <f t="shared" si="4"/>
        <v>52.1</v>
      </c>
      <c r="R8" s="5"/>
      <c r="S8" s="5">
        <f t="shared" si="5"/>
        <v>6.3899999999999935</v>
      </c>
    </row>
    <row r="9" spans="1:22" x14ac:dyDescent="0.25">
      <c r="G9" s="6">
        <v>28.19</v>
      </c>
      <c r="H9" s="5">
        <f t="shared" si="0"/>
        <v>1.41</v>
      </c>
      <c r="I9" s="5">
        <v>1.8</v>
      </c>
      <c r="J9" s="7">
        <f t="shared" si="1"/>
        <v>31.400000000000002</v>
      </c>
      <c r="K9" s="13">
        <v>0</v>
      </c>
      <c r="L9" s="5"/>
      <c r="M9" s="8">
        <v>32.979999999999997</v>
      </c>
      <c r="N9" s="5">
        <f t="shared" si="2"/>
        <v>1.65</v>
      </c>
      <c r="O9" s="5">
        <f t="shared" si="3"/>
        <v>2.64</v>
      </c>
      <c r="P9" s="5">
        <v>1.8</v>
      </c>
      <c r="Q9" s="7">
        <f t="shared" si="4"/>
        <v>39.069999999999993</v>
      </c>
      <c r="R9" s="5"/>
      <c r="S9" s="5">
        <f t="shared" si="5"/>
        <v>4.7899999999999956</v>
      </c>
    </row>
    <row r="10" spans="1:22" x14ac:dyDescent="0.25">
      <c r="G10" s="6">
        <v>23.07</v>
      </c>
      <c r="H10" s="5">
        <f t="shared" si="0"/>
        <v>1.1499999999999999</v>
      </c>
      <c r="I10" s="5">
        <v>1.5</v>
      </c>
      <c r="J10" s="7">
        <f t="shared" si="1"/>
        <v>25.72</v>
      </c>
      <c r="K10" s="13">
        <v>0</v>
      </c>
      <c r="L10" s="5"/>
      <c r="M10" s="8">
        <v>27</v>
      </c>
      <c r="N10" s="5">
        <f t="shared" si="2"/>
        <v>1.35</v>
      </c>
      <c r="O10" s="5">
        <f t="shared" si="3"/>
        <v>2.16</v>
      </c>
      <c r="P10" s="5">
        <v>1.5</v>
      </c>
      <c r="Q10" s="7">
        <f t="shared" si="4"/>
        <v>32.010000000000005</v>
      </c>
      <c r="R10" s="5"/>
      <c r="S10" s="5">
        <f t="shared" si="5"/>
        <v>3.9299999999999997</v>
      </c>
    </row>
    <row r="11" spans="1:22" x14ac:dyDescent="0.25">
      <c r="G11" s="6">
        <v>20.93</v>
      </c>
      <c r="H11" s="5">
        <f t="shared" si="0"/>
        <v>1.05</v>
      </c>
      <c r="I11" s="5">
        <v>1.2</v>
      </c>
      <c r="J11" s="7">
        <f t="shared" si="1"/>
        <v>23.18</v>
      </c>
      <c r="K11" s="13">
        <v>0</v>
      </c>
      <c r="L11" s="5"/>
      <c r="M11" s="6">
        <v>24.49</v>
      </c>
      <c r="N11" s="5">
        <f t="shared" si="2"/>
        <v>1.22</v>
      </c>
      <c r="O11" s="5">
        <f t="shared" si="3"/>
        <v>1.96</v>
      </c>
      <c r="P11" s="5">
        <v>1.2</v>
      </c>
      <c r="Q11" s="7">
        <f t="shared" si="4"/>
        <v>28.869999999999997</v>
      </c>
      <c r="R11" s="5"/>
      <c r="S11" s="5">
        <f t="shared" si="5"/>
        <v>3.5599999999999987</v>
      </c>
    </row>
    <row r="12" spans="1:22" x14ac:dyDescent="0.25">
      <c r="G12" s="6"/>
      <c r="H12" s="5"/>
      <c r="I12" s="5"/>
      <c r="J12" s="7"/>
      <c r="K12" s="13"/>
      <c r="L12" s="5"/>
      <c r="M12" s="6"/>
      <c r="N12" s="5"/>
      <c r="O12" s="5"/>
      <c r="P12" s="5"/>
      <c r="Q12" s="7"/>
      <c r="R12" s="5"/>
      <c r="S12" s="5"/>
    </row>
    <row r="13" spans="1:22" x14ac:dyDescent="0.25">
      <c r="G13" s="6">
        <v>2.82</v>
      </c>
      <c r="H13" s="5">
        <f t="shared" si="0"/>
        <v>0.14000000000000001</v>
      </c>
      <c r="I13" s="5">
        <v>0.1</v>
      </c>
      <c r="J13" s="7">
        <f t="shared" si="1"/>
        <v>3.06</v>
      </c>
      <c r="K13" s="13">
        <v>0</v>
      </c>
      <c r="L13" s="5"/>
      <c r="M13" s="6">
        <v>3.3</v>
      </c>
      <c r="N13" s="5">
        <f t="shared" si="2"/>
        <v>0.17</v>
      </c>
      <c r="O13" s="5">
        <f t="shared" si="3"/>
        <v>0.26</v>
      </c>
      <c r="P13" s="5">
        <v>0.1</v>
      </c>
      <c r="Q13" s="7">
        <f t="shared" si="4"/>
        <v>3.8299999999999996</v>
      </c>
      <c r="R13" s="5"/>
      <c r="S13" s="5">
        <f t="shared" ref="S13:S26" si="6">M13-G13</f>
        <v>0.48</v>
      </c>
    </row>
    <row r="14" spans="1:22" x14ac:dyDescent="0.25">
      <c r="G14" s="6">
        <v>2.1</v>
      </c>
      <c r="H14" s="5">
        <f t="shared" si="0"/>
        <v>0.11</v>
      </c>
      <c r="I14" s="5">
        <v>0.1</v>
      </c>
      <c r="J14" s="7">
        <f t="shared" si="1"/>
        <v>2.31</v>
      </c>
      <c r="K14" s="13">
        <v>0</v>
      </c>
      <c r="L14" s="5"/>
      <c r="M14" s="6">
        <v>2.4500000000000002</v>
      </c>
      <c r="N14" s="5">
        <f t="shared" si="2"/>
        <v>0.12</v>
      </c>
      <c r="O14" s="5">
        <f t="shared" si="3"/>
        <v>0.2</v>
      </c>
      <c r="P14" s="5">
        <v>0.1</v>
      </c>
      <c r="Q14" s="7">
        <f t="shared" si="4"/>
        <v>2.8700000000000006</v>
      </c>
      <c r="R14" s="5"/>
      <c r="S14" s="5">
        <f t="shared" si="6"/>
        <v>0.35000000000000009</v>
      </c>
    </row>
    <row r="15" spans="1:22" x14ac:dyDescent="0.25">
      <c r="A15" s="2"/>
      <c r="G15" s="6">
        <v>2.78</v>
      </c>
      <c r="H15" s="5">
        <f t="shared" si="0"/>
        <v>0.14000000000000001</v>
      </c>
      <c r="I15" s="5">
        <v>0.1</v>
      </c>
      <c r="J15" s="7">
        <f t="shared" si="1"/>
        <v>3.02</v>
      </c>
      <c r="K15" s="13">
        <v>0</v>
      </c>
      <c r="L15" s="5"/>
      <c r="M15" s="6">
        <v>3.25</v>
      </c>
      <c r="N15" s="5">
        <f t="shared" si="2"/>
        <v>0.16</v>
      </c>
      <c r="O15" s="5">
        <f t="shared" si="3"/>
        <v>0.26</v>
      </c>
      <c r="P15" s="5">
        <v>0.1</v>
      </c>
      <c r="Q15" s="7">
        <f t="shared" si="4"/>
        <v>3.77</v>
      </c>
      <c r="R15" s="5"/>
      <c r="S15" s="5">
        <f t="shared" si="6"/>
        <v>0.4700000000000002</v>
      </c>
    </row>
    <row r="16" spans="1:22" x14ac:dyDescent="0.25">
      <c r="A16" s="2"/>
      <c r="G16" s="6"/>
      <c r="H16" s="5"/>
      <c r="I16" s="5"/>
      <c r="J16" s="7"/>
      <c r="K16" s="13"/>
      <c r="L16" s="5"/>
      <c r="M16" s="6"/>
      <c r="N16" s="5">
        <f t="shared" si="2"/>
        <v>0</v>
      </c>
      <c r="O16" s="5">
        <f t="shared" si="3"/>
        <v>0</v>
      </c>
      <c r="P16" s="5"/>
      <c r="Q16" s="7"/>
      <c r="R16" s="5"/>
      <c r="S16" s="5"/>
    </row>
    <row r="17" spans="1:19" x14ac:dyDescent="0.25">
      <c r="G17" s="6">
        <v>34.18</v>
      </c>
      <c r="H17" s="5">
        <f t="shared" si="0"/>
        <v>1.71</v>
      </c>
      <c r="I17" s="5">
        <v>2.4</v>
      </c>
      <c r="J17" s="7">
        <f t="shared" si="1"/>
        <v>38.29</v>
      </c>
      <c r="K17" s="13">
        <v>0</v>
      </c>
      <c r="L17" s="5"/>
      <c r="M17" s="6">
        <v>39.99</v>
      </c>
      <c r="N17" s="5">
        <f t="shared" si="2"/>
        <v>2</v>
      </c>
      <c r="O17" s="5">
        <f t="shared" si="3"/>
        <v>3.2</v>
      </c>
      <c r="P17" s="5">
        <v>2.4</v>
      </c>
      <c r="Q17" s="7">
        <f t="shared" si="4"/>
        <v>47.59</v>
      </c>
      <c r="R17" s="5"/>
      <c r="S17" s="5">
        <f t="shared" si="6"/>
        <v>5.8100000000000023</v>
      </c>
    </row>
    <row r="18" spans="1:19" x14ac:dyDescent="0.25">
      <c r="G18" s="6">
        <v>24.77</v>
      </c>
      <c r="H18" s="5">
        <f t="shared" si="0"/>
        <v>1.24</v>
      </c>
      <c r="I18" s="5">
        <v>1.5</v>
      </c>
      <c r="J18" s="7">
        <f t="shared" si="1"/>
        <v>27.509999999999998</v>
      </c>
      <c r="K18" s="13">
        <v>0</v>
      </c>
      <c r="L18" s="5"/>
      <c r="M18" s="6">
        <v>28.98</v>
      </c>
      <c r="N18" s="5">
        <f t="shared" si="2"/>
        <v>1.45</v>
      </c>
      <c r="O18" s="5">
        <f t="shared" si="3"/>
        <v>2.3199999999999998</v>
      </c>
      <c r="P18" s="5">
        <v>1.5</v>
      </c>
      <c r="Q18" s="7">
        <f t="shared" si="4"/>
        <v>34.25</v>
      </c>
      <c r="R18" s="5"/>
      <c r="S18" s="5">
        <f>M18-G18</f>
        <v>4.2100000000000009</v>
      </c>
    </row>
    <row r="19" spans="1:19" x14ac:dyDescent="0.25">
      <c r="G19" s="6">
        <v>41.87</v>
      </c>
      <c r="H19" s="5">
        <f t="shared" si="0"/>
        <v>2.09</v>
      </c>
      <c r="I19" s="5">
        <v>3</v>
      </c>
      <c r="J19" s="7">
        <f t="shared" si="1"/>
        <v>46.959999999999994</v>
      </c>
      <c r="K19" s="13">
        <v>0</v>
      </c>
      <c r="L19" s="5"/>
      <c r="M19" s="6">
        <v>48.99</v>
      </c>
      <c r="N19" s="5">
        <f t="shared" si="2"/>
        <v>2.4500000000000002</v>
      </c>
      <c r="O19" s="5">
        <f t="shared" si="3"/>
        <v>3.92</v>
      </c>
      <c r="P19" s="5">
        <v>3</v>
      </c>
      <c r="Q19" s="7">
        <f t="shared" si="4"/>
        <v>58.360000000000007</v>
      </c>
      <c r="R19" s="5"/>
      <c r="S19" s="5">
        <f t="shared" si="6"/>
        <v>7.1200000000000045</v>
      </c>
    </row>
    <row r="20" spans="1:19" x14ac:dyDescent="0.25">
      <c r="G20" s="6"/>
      <c r="H20" s="5"/>
      <c r="I20" s="5"/>
      <c r="J20" s="7"/>
      <c r="K20" s="13"/>
      <c r="L20" s="5"/>
      <c r="M20" s="6"/>
      <c r="N20" s="5"/>
      <c r="O20" s="5"/>
      <c r="P20" s="5"/>
      <c r="Q20" s="7"/>
      <c r="R20" s="5"/>
      <c r="S20" s="5"/>
    </row>
    <row r="21" spans="1:19" x14ac:dyDescent="0.25">
      <c r="G21" s="6">
        <v>9.93</v>
      </c>
      <c r="H21" s="5">
        <f t="shared" si="0"/>
        <v>0.5</v>
      </c>
      <c r="I21" s="5">
        <v>0.8</v>
      </c>
      <c r="J21" s="7">
        <f t="shared" si="1"/>
        <v>11.23</v>
      </c>
      <c r="K21" s="13">
        <v>0</v>
      </c>
      <c r="L21" s="5"/>
      <c r="M21" s="6">
        <v>11.64</v>
      </c>
      <c r="N21" s="5">
        <f t="shared" si="2"/>
        <v>0.57999999999999996</v>
      </c>
      <c r="O21" s="5">
        <f t="shared" si="3"/>
        <v>0.93</v>
      </c>
      <c r="P21" s="5">
        <v>0.8</v>
      </c>
      <c r="Q21" s="7">
        <f t="shared" si="4"/>
        <v>13.950000000000001</v>
      </c>
      <c r="R21" s="5"/>
      <c r="S21" s="5">
        <f t="shared" si="6"/>
        <v>1.7100000000000009</v>
      </c>
    </row>
    <row r="22" spans="1:19" x14ac:dyDescent="0.25">
      <c r="G22" s="6">
        <v>17.649999999999999</v>
      </c>
      <c r="H22" s="5">
        <f t="shared" si="0"/>
        <v>0.88</v>
      </c>
      <c r="I22" s="5">
        <v>1.5</v>
      </c>
      <c r="J22" s="7">
        <f t="shared" si="1"/>
        <v>20.029999999999998</v>
      </c>
      <c r="K22" s="13">
        <v>0</v>
      </c>
      <c r="L22" s="5"/>
      <c r="M22" s="6">
        <v>20.75</v>
      </c>
      <c r="N22" s="5">
        <f t="shared" si="2"/>
        <v>1.04</v>
      </c>
      <c r="O22" s="5">
        <f t="shared" si="3"/>
        <v>1.66</v>
      </c>
      <c r="P22" s="5">
        <v>1.5</v>
      </c>
      <c r="Q22" s="7">
        <f t="shared" si="4"/>
        <v>24.95</v>
      </c>
      <c r="R22" s="5"/>
      <c r="S22" s="5">
        <f t="shared" si="6"/>
        <v>3.1000000000000014</v>
      </c>
    </row>
    <row r="23" spans="1:19" x14ac:dyDescent="0.25">
      <c r="G23" s="6"/>
      <c r="H23" s="5"/>
      <c r="I23" s="5"/>
      <c r="J23" s="7"/>
      <c r="K23" s="13"/>
      <c r="L23" s="5"/>
      <c r="M23" s="6"/>
      <c r="N23" s="5"/>
      <c r="O23" s="5"/>
      <c r="P23" s="5"/>
      <c r="Q23" s="7"/>
      <c r="R23" s="5"/>
      <c r="S23" s="5"/>
    </row>
    <row r="24" spans="1:19" x14ac:dyDescent="0.25">
      <c r="G24" s="6">
        <v>7.85</v>
      </c>
      <c r="H24" s="5">
        <f t="shared" si="0"/>
        <v>0.39</v>
      </c>
      <c r="I24" s="5">
        <v>0.6</v>
      </c>
      <c r="J24" s="7">
        <f t="shared" si="1"/>
        <v>8.84</v>
      </c>
      <c r="K24" s="13">
        <v>0</v>
      </c>
      <c r="L24" s="5"/>
      <c r="M24" s="6">
        <v>9.18</v>
      </c>
      <c r="N24" s="5">
        <f t="shared" si="2"/>
        <v>0.46</v>
      </c>
      <c r="O24" s="5">
        <f t="shared" si="3"/>
        <v>0.73</v>
      </c>
      <c r="P24" s="5">
        <v>0.6</v>
      </c>
      <c r="Q24" s="7">
        <f t="shared" si="4"/>
        <v>10.97</v>
      </c>
      <c r="R24" s="5"/>
      <c r="S24" s="5">
        <f t="shared" si="6"/>
        <v>1.33</v>
      </c>
    </row>
    <row r="25" spans="1:19" x14ac:dyDescent="0.25">
      <c r="G25" s="6"/>
      <c r="H25" s="5"/>
      <c r="I25" s="5"/>
      <c r="J25" s="7"/>
      <c r="K25" s="13"/>
      <c r="L25" s="5"/>
      <c r="M25" s="6"/>
      <c r="N25" s="5"/>
      <c r="O25" s="5"/>
      <c r="P25" s="5"/>
      <c r="Q25" s="7"/>
      <c r="R25" s="5"/>
      <c r="S25" s="5"/>
    </row>
    <row r="26" spans="1:19" x14ac:dyDescent="0.25">
      <c r="G26" s="6">
        <v>151.71</v>
      </c>
      <c r="H26" s="5">
        <f t="shared" si="0"/>
        <v>7.59</v>
      </c>
      <c r="I26" s="5">
        <v>40</v>
      </c>
      <c r="J26" s="7">
        <f t="shared" si="1"/>
        <v>199.3</v>
      </c>
      <c r="K26" s="13">
        <v>0</v>
      </c>
      <c r="L26" s="5"/>
      <c r="M26" s="6">
        <v>0</v>
      </c>
      <c r="N26" s="5">
        <f t="shared" si="2"/>
        <v>0</v>
      </c>
      <c r="O26" s="5">
        <f t="shared" si="3"/>
        <v>0</v>
      </c>
      <c r="P26" s="5">
        <v>40</v>
      </c>
      <c r="Q26" s="7">
        <f t="shared" si="4"/>
        <v>40</v>
      </c>
      <c r="R26" s="5"/>
      <c r="S26" s="5">
        <f t="shared" si="6"/>
        <v>-151.71</v>
      </c>
    </row>
    <row r="27" spans="1:19" x14ac:dyDescent="0.25">
      <c r="G27" s="6">
        <v>252.85</v>
      </c>
      <c r="H27" s="5">
        <f t="shared" si="0"/>
        <v>12.64</v>
      </c>
      <c r="I27" s="5">
        <v>40</v>
      </c>
      <c r="J27" s="7">
        <f t="shared" si="1"/>
        <v>305.49</v>
      </c>
      <c r="K27" s="13">
        <v>0</v>
      </c>
      <c r="L27" s="5"/>
      <c r="M27" s="6">
        <v>0</v>
      </c>
      <c r="N27" s="5">
        <f t="shared" si="2"/>
        <v>0</v>
      </c>
      <c r="O27" s="5">
        <f t="shared" si="3"/>
        <v>0</v>
      </c>
      <c r="P27" s="5">
        <v>40</v>
      </c>
      <c r="Q27" s="7">
        <f t="shared" si="4"/>
        <v>40</v>
      </c>
      <c r="R27" s="5"/>
      <c r="S27" s="5">
        <f>M27-G27</f>
        <v>-252.85</v>
      </c>
    </row>
    <row r="28" spans="1:19" x14ac:dyDescent="0.25">
      <c r="G28" s="6">
        <v>3.38</v>
      </c>
      <c r="H28" s="5">
        <f t="shared" si="0"/>
        <v>0.17</v>
      </c>
      <c r="I28" s="5">
        <v>0.1</v>
      </c>
      <c r="J28" s="7">
        <f t="shared" si="1"/>
        <v>3.65</v>
      </c>
      <c r="K28" s="13">
        <v>0</v>
      </c>
      <c r="L28" s="5"/>
      <c r="M28" s="6">
        <v>3.96</v>
      </c>
      <c r="N28" s="5">
        <f t="shared" si="2"/>
        <v>0.2</v>
      </c>
      <c r="O28" s="5">
        <f t="shared" si="3"/>
        <v>0.32</v>
      </c>
      <c r="P28" s="5">
        <v>0.1</v>
      </c>
      <c r="Q28" s="7">
        <f t="shared" si="4"/>
        <v>4.58</v>
      </c>
      <c r="R28" s="5"/>
      <c r="S28" s="5">
        <f>M28-G28</f>
        <v>0.58000000000000007</v>
      </c>
    </row>
    <row r="29" spans="1:19" x14ac:dyDescent="0.25">
      <c r="G29" s="6">
        <v>2.98</v>
      </c>
      <c r="H29" s="5">
        <f t="shared" si="0"/>
        <v>0.15</v>
      </c>
      <c r="I29" s="5">
        <v>0.1</v>
      </c>
      <c r="J29" s="7">
        <f t="shared" si="1"/>
        <v>3.23</v>
      </c>
      <c r="K29" s="13">
        <v>0</v>
      </c>
      <c r="L29" s="5"/>
      <c r="M29" s="6">
        <v>3.49</v>
      </c>
      <c r="N29" s="5">
        <f t="shared" si="2"/>
        <v>0.17</v>
      </c>
      <c r="O29" s="5">
        <f t="shared" si="3"/>
        <v>0.28000000000000003</v>
      </c>
      <c r="P29" s="5">
        <v>0.1</v>
      </c>
      <c r="Q29" s="7">
        <f t="shared" si="4"/>
        <v>4.04</v>
      </c>
      <c r="R29" s="5"/>
      <c r="S29" s="5">
        <f>M29-G29</f>
        <v>0.51000000000000023</v>
      </c>
    </row>
    <row r="30" spans="1:19" x14ac:dyDescent="0.25">
      <c r="G30" s="6"/>
      <c r="H30" s="5"/>
      <c r="I30" s="5"/>
      <c r="J30" s="7"/>
      <c r="K30" s="13"/>
      <c r="L30" s="5"/>
      <c r="M30" s="6"/>
      <c r="N30" s="5"/>
      <c r="O30" s="5"/>
      <c r="P30" s="5"/>
      <c r="Q30" s="7"/>
      <c r="R30" s="5"/>
      <c r="S30" s="5"/>
    </row>
    <row r="31" spans="1:19" x14ac:dyDescent="0.25">
      <c r="G31" s="6">
        <v>195</v>
      </c>
      <c r="H31" s="5">
        <f t="shared" si="0"/>
        <v>9.75</v>
      </c>
      <c r="I31" s="5">
        <v>40</v>
      </c>
      <c r="J31" s="7">
        <f t="shared" si="1"/>
        <v>244.75</v>
      </c>
      <c r="K31" s="13">
        <v>0</v>
      </c>
      <c r="L31" s="5"/>
      <c r="M31" s="6">
        <v>0</v>
      </c>
      <c r="N31" s="5">
        <f t="shared" si="2"/>
        <v>0</v>
      </c>
      <c r="O31" s="5">
        <f t="shared" si="3"/>
        <v>0</v>
      </c>
      <c r="P31" s="5">
        <v>0.1</v>
      </c>
      <c r="Q31" s="7">
        <f t="shared" si="4"/>
        <v>0.1</v>
      </c>
      <c r="R31" s="5"/>
      <c r="S31" s="5">
        <f>M31-G31</f>
        <v>-195</v>
      </c>
    </row>
    <row r="32" spans="1:19" x14ac:dyDescent="0.25">
      <c r="A32" s="2"/>
      <c r="G32" s="6">
        <v>195</v>
      </c>
      <c r="H32" s="5">
        <f t="shared" si="0"/>
        <v>9.75</v>
      </c>
      <c r="I32" s="5">
        <v>40</v>
      </c>
      <c r="J32" s="7">
        <f t="shared" si="1"/>
        <v>244.75</v>
      </c>
      <c r="K32" s="13">
        <v>0</v>
      </c>
      <c r="L32" s="5"/>
      <c r="M32" s="6">
        <v>0</v>
      </c>
      <c r="N32" s="5">
        <f t="shared" si="2"/>
        <v>0</v>
      </c>
      <c r="O32" s="5">
        <f t="shared" si="3"/>
        <v>0</v>
      </c>
      <c r="P32" s="5">
        <v>0.1</v>
      </c>
      <c r="Q32" s="7">
        <f t="shared" si="4"/>
        <v>0.1</v>
      </c>
      <c r="R32" s="5"/>
      <c r="S32" s="5">
        <f>M32-G32</f>
        <v>-195</v>
      </c>
    </row>
    <row r="33" spans="1:19" x14ac:dyDescent="0.25">
      <c r="A33" s="2"/>
      <c r="G33" s="6"/>
      <c r="H33" s="5"/>
      <c r="I33" s="5"/>
      <c r="J33" s="7"/>
      <c r="K33" s="13"/>
      <c r="L33" s="5"/>
      <c r="M33" s="6"/>
      <c r="N33" s="5"/>
      <c r="O33" s="5"/>
      <c r="P33" s="5"/>
      <c r="Q33" s="7"/>
      <c r="R33" s="5"/>
      <c r="S33" s="5"/>
    </row>
    <row r="34" spans="1:19" x14ac:dyDescent="0.25">
      <c r="K34" s="14"/>
    </row>
    <row r="35" spans="1:19" x14ac:dyDescent="0.25">
      <c r="K35" s="14" t="s">
        <v>7</v>
      </c>
      <c r="L35" s="14"/>
      <c r="M35" s="15"/>
      <c r="N35" s="14"/>
      <c r="O35" s="14"/>
      <c r="P35" s="14"/>
      <c r="Q35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044C-73EC-40B1-ACEC-112A0BCEBD72}">
  <sheetPr>
    <tabColor theme="8" tint="0.39997558519241921"/>
  </sheetPr>
  <dimension ref="A1:G201"/>
  <sheetViews>
    <sheetView topLeftCell="A6" workbookViewId="0">
      <selection activeCell="D12" sqref="D12"/>
    </sheetView>
  </sheetViews>
  <sheetFormatPr defaultRowHeight="15" x14ac:dyDescent="0.25"/>
  <sheetData>
    <row r="1" spans="1:4" x14ac:dyDescent="0.25">
      <c r="A1" s="3" t="s">
        <v>8</v>
      </c>
      <c r="B1" s="3" t="s">
        <v>9</v>
      </c>
    </row>
    <row r="2" spans="1:4" x14ac:dyDescent="0.25">
      <c r="A2" s="19" t="s">
        <v>10</v>
      </c>
      <c r="B2" s="19" t="s">
        <v>11</v>
      </c>
      <c r="D2">
        <v>0.1</v>
      </c>
    </row>
    <row r="3" spans="1:4" x14ac:dyDescent="0.25">
      <c r="A3" s="19" t="s">
        <v>12</v>
      </c>
      <c r="B3" s="19" t="s">
        <v>13</v>
      </c>
      <c r="D3">
        <v>0.1</v>
      </c>
    </row>
    <row r="4" spans="1:4" x14ac:dyDescent="0.25">
      <c r="A4" s="19" t="s">
        <v>14</v>
      </c>
      <c r="B4" s="19" t="s">
        <v>15</v>
      </c>
      <c r="D4">
        <v>0.1</v>
      </c>
    </row>
    <row r="5" spans="1:4" x14ac:dyDescent="0.25">
      <c r="A5" s="19" t="s">
        <v>16</v>
      </c>
      <c r="B5" s="19" t="s">
        <v>17</v>
      </c>
      <c r="D5">
        <v>0.1</v>
      </c>
    </row>
    <row r="6" spans="1:4" x14ac:dyDescent="0.25">
      <c r="A6" s="19" t="s">
        <v>18</v>
      </c>
      <c r="B6" s="19" t="s">
        <v>19</v>
      </c>
      <c r="D6">
        <v>0.1</v>
      </c>
    </row>
    <row r="7" spans="1:4" x14ac:dyDescent="0.25">
      <c r="A7" s="19" t="s">
        <v>20</v>
      </c>
      <c r="B7" s="19" t="s">
        <v>21</v>
      </c>
      <c r="D7">
        <v>0.1</v>
      </c>
    </row>
    <row r="8" spans="1:4" x14ac:dyDescent="0.25">
      <c r="A8" s="19" t="s">
        <v>22</v>
      </c>
      <c r="B8" s="19" t="s">
        <v>23</v>
      </c>
      <c r="D8">
        <v>0.1</v>
      </c>
    </row>
    <row r="9" spans="1:4" x14ac:dyDescent="0.25">
      <c r="A9" s="19" t="s">
        <v>24</v>
      </c>
      <c r="B9" s="19" t="s">
        <v>25</v>
      </c>
      <c r="D9">
        <v>0.1</v>
      </c>
    </row>
    <row r="10" spans="1:4" x14ac:dyDescent="0.25">
      <c r="A10" s="19" t="s">
        <v>26</v>
      </c>
      <c r="B10" s="19" t="s">
        <v>27</v>
      </c>
      <c r="D10">
        <v>0.1</v>
      </c>
    </row>
    <row r="11" spans="1:4" x14ac:dyDescent="0.25">
      <c r="A11" s="19" t="s">
        <v>28</v>
      </c>
      <c r="B11" s="19" t="s">
        <v>29</v>
      </c>
      <c r="D11">
        <v>0.1</v>
      </c>
    </row>
    <row r="12" spans="1:4" x14ac:dyDescent="0.25">
      <c r="A12" s="19" t="s">
        <v>30</v>
      </c>
      <c r="B12" s="19" t="s">
        <v>31</v>
      </c>
      <c r="D12">
        <v>0.1</v>
      </c>
    </row>
    <row r="13" spans="1:4" x14ac:dyDescent="0.25">
      <c r="A13" s="19" t="s">
        <v>32</v>
      </c>
      <c r="B13" s="19" t="s">
        <v>33</v>
      </c>
      <c r="D13">
        <v>0.1</v>
      </c>
    </row>
    <row r="14" spans="1:4" x14ac:dyDescent="0.25">
      <c r="A14" s="19" t="s">
        <v>34</v>
      </c>
      <c r="B14" s="19" t="s">
        <v>35</v>
      </c>
      <c r="D14">
        <v>0.1</v>
      </c>
    </row>
    <row r="15" spans="1:4" x14ac:dyDescent="0.25">
      <c r="A15" s="19" t="s">
        <v>36</v>
      </c>
      <c r="B15" s="19" t="s">
        <v>37</v>
      </c>
      <c r="D15">
        <v>0.1</v>
      </c>
    </row>
    <row r="16" spans="1:4" x14ac:dyDescent="0.25">
      <c r="A16" s="19" t="s">
        <v>38</v>
      </c>
      <c r="B16" s="19" t="s">
        <v>39</v>
      </c>
      <c r="D16">
        <v>0.1</v>
      </c>
    </row>
    <row r="17" spans="1:4" x14ac:dyDescent="0.25">
      <c r="A17" s="19" t="s">
        <v>40</v>
      </c>
      <c r="B17" s="19" t="s">
        <v>41</v>
      </c>
      <c r="D17">
        <v>0.1</v>
      </c>
    </row>
    <row r="18" spans="1:4" x14ac:dyDescent="0.25">
      <c r="A18" s="19" t="s">
        <v>42</v>
      </c>
      <c r="B18" s="19" t="s">
        <v>43</v>
      </c>
      <c r="D18">
        <v>0.1</v>
      </c>
    </row>
    <row r="19" spans="1:4" x14ac:dyDescent="0.25">
      <c r="A19" s="19" t="s">
        <v>44</v>
      </c>
      <c r="B19" s="19" t="s">
        <v>45</v>
      </c>
      <c r="D19">
        <v>0.1</v>
      </c>
    </row>
    <row r="20" spans="1:4" x14ac:dyDescent="0.25">
      <c r="A20" s="19" t="s">
        <v>46</v>
      </c>
      <c r="B20" s="19" t="s">
        <v>47</v>
      </c>
      <c r="D20">
        <v>0.1</v>
      </c>
    </row>
    <row r="21" spans="1:4" x14ac:dyDescent="0.25">
      <c r="A21" s="19" t="s">
        <v>48</v>
      </c>
      <c r="B21" s="19" t="s">
        <v>49</v>
      </c>
      <c r="D21">
        <f>4*0.1</f>
        <v>0.4</v>
      </c>
    </row>
    <row r="22" spans="1:4" x14ac:dyDescent="0.25">
      <c r="A22" s="19" t="s">
        <v>50</v>
      </c>
      <c r="B22" s="19" t="s">
        <v>51</v>
      </c>
      <c r="D22">
        <f t="shared" ref="D22:D23" si="0">4*0.1</f>
        <v>0.4</v>
      </c>
    </row>
    <row r="23" spans="1:4" x14ac:dyDescent="0.25">
      <c r="A23" s="19" t="s">
        <v>52</v>
      </c>
      <c r="B23" s="19" t="s">
        <v>53</v>
      </c>
      <c r="D23">
        <f t="shared" si="0"/>
        <v>0.4</v>
      </c>
    </row>
    <row r="24" spans="1:4" x14ac:dyDescent="0.25">
      <c r="A24" s="19" t="s">
        <v>54</v>
      </c>
      <c r="B24" s="19" t="s">
        <v>55</v>
      </c>
      <c r="D24">
        <f>6*0.1</f>
        <v>0.60000000000000009</v>
      </c>
    </row>
    <row r="25" spans="1:4" x14ac:dyDescent="0.25">
      <c r="A25" s="19" t="s">
        <v>56</v>
      </c>
      <c r="B25" s="19" t="s">
        <v>57</v>
      </c>
      <c r="D25">
        <f t="shared" ref="D25:D29" si="1">6*0.1</f>
        <v>0.60000000000000009</v>
      </c>
    </row>
    <row r="26" spans="1:4" x14ac:dyDescent="0.25">
      <c r="A26" s="19" t="s">
        <v>58</v>
      </c>
      <c r="B26" s="19" t="s">
        <v>59</v>
      </c>
      <c r="D26">
        <f t="shared" si="1"/>
        <v>0.60000000000000009</v>
      </c>
    </row>
    <row r="27" spans="1:4" x14ac:dyDescent="0.25">
      <c r="A27" s="19" t="s">
        <v>60</v>
      </c>
      <c r="B27" s="19" t="s">
        <v>61</v>
      </c>
      <c r="D27">
        <f t="shared" si="1"/>
        <v>0.60000000000000009</v>
      </c>
    </row>
    <row r="28" spans="1:4" x14ac:dyDescent="0.25">
      <c r="A28" s="19" t="s">
        <v>62</v>
      </c>
      <c r="B28" s="19" t="s">
        <v>63</v>
      </c>
      <c r="D28">
        <f t="shared" si="1"/>
        <v>0.60000000000000009</v>
      </c>
    </row>
    <row r="29" spans="1:4" x14ac:dyDescent="0.25">
      <c r="A29" s="19" t="s">
        <v>64</v>
      </c>
      <c r="B29" s="19" t="s">
        <v>65</v>
      </c>
      <c r="D29">
        <f t="shared" si="1"/>
        <v>0.60000000000000009</v>
      </c>
    </row>
    <row r="30" spans="1:4" x14ac:dyDescent="0.25">
      <c r="A30" s="19" t="s">
        <v>66</v>
      </c>
      <c r="B30" s="19" t="s">
        <v>67</v>
      </c>
      <c r="D30">
        <f>8*0.1</f>
        <v>0.8</v>
      </c>
    </row>
    <row r="31" spans="1:4" x14ac:dyDescent="0.25">
      <c r="A31" s="19" t="s">
        <v>68</v>
      </c>
      <c r="B31" s="19" t="s">
        <v>69</v>
      </c>
      <c r="D31">
        <f>8*0.1</f>
        <v>0.8</v>
      </c>
    </row>
    <row r="32" spans="1:4" x14ac:dyDescent="0.25">
      <c r="A32" s="19" t="s">
        <v>70</v>
      </c>
      <c r="B32" s="19" t="s">
        <v>71</v>
      </c>
      <c r="D32">
        <f>0.1*12</f>
        <v>1.2000000000000002</v>
      </c>
    </row>
    <row r="33" spans="1:4" x14ac:dyDescent="0.25">
      <c r="A33" s="19" t="s">
        <v>72</v>
      </c>
      <c r="B33" s="19" t="s">
        <v>73</v>
      </c>
      <c r="D33">
        <f>15*0.1</f>
        <v>1.5</v>
      </c>
    </row>
    <row r="34" spans="1:4" x14ac:dyDescent="0.25">
      <c r="A34" s="19" t="s">
        <v>74</v>
      </c>
      <c r="B34" s="19" t="s">
        <v>75</v>
      </c>
      <c r="D34">
        <f>18*0.1</f>
        <v>1.8</v>
      </c>
    </row>
    <row r="35" spans="1:4" x14ac:dyDescent="0.25">
      <c r="A35" s="19" t="s">
        <v>76</v>
      </c>
      <c r="B35" s="19" t="s">
        <v>77</v>
      </c>
      <c r="D35">
        <f>24*0.1</f>
        <v>2.4000000000000004</v>
      </c>
    </row>
    <row r="36" spans="1:4" x14ac:dyDescent="0.25">
      <c r="A36" s="19" t="s">
        <v>78</v>
      </c>
      <c r="B36" s="19" t="s">
        <v>79</v>
      </c>
      <c r="D36">
        <f>30*0.1</f>
        <v>3</v>
      </c>
    </row>
    <row r="37" spans="1:4" x14ac:dyDescent="0.25">
      <c r="A37" s="19" t="s">
        <v>80</v>
      </c>
      <c r="B37" s="19" t="s">
        <v>81</v>
      </c>
      <c r="D37">
        <f>4*0.1</f>
        <v>0.4</v>
      </c>
    </row>
    <row r="38" spans="1:4" x14ac:dyDescent="0.25">
      <c r="A38" s="19" t="s">
        <v>82</v>
      </c>
      <c r="B38" s="19" t="s">
        <v>83</v>
      </c>
      <c r="D38">
        <f>8*0.1</f>
        <v>0.8</v>
      </c>
    </row>
    <row r="39" spans="1:4" x14ac:dyDescent="0.25">
      <c r="A39" s="19" t="s">
        <v>84</v>
      </c>
      <c r="B39" s="19" t="s">
        <v>85</v>
      </c>
      <c r="D39">
        <v>0.1</v>
      </c>
    </row>
    <row r="40" spans="1:4" x14ac:dyDescent="0.25">
      <c r="A40" s="19" t="s">
        <v>86</v>
      </c>
      <c r="B40" s="19" t="s">
        <v>87</v>
      </c>
      <c r="D40">
        <f>4*0.1</f>
        <v>0.4</v>
      </c>
    </row>
    <row r="41" spans="1:4" x14ac:dyDescent="0.25">
      <c r="A41" s="19" t="s">
        <v>88</v>
      </c>
      <c r="B41" s="19" t="s">
        <v>89</v>
      </c>
      <c r="D41">
        <v>0.1</v>
      </c>
    </row>
    <row r="42" spans="1:4" x14ac:dyDescent="0.25">
      <c r="A42" s="19" t="s">
        <v>90</v>
      </c>
      <c r="B42" s="19" t="s">
        <v>91</v>
      </c>
      <c r="D42">
        <f>10*0.1</f>
        <v>1</v>
      </c>
    </row>
    <row r="43" spans="1:4" x14ac:dyDescent="0.25">
      <c r="A43" s="19" t="s">
        <v>92</v>
      </c>
      <c r="B43" s="19" t="s">
        <v>93</v>
      </c>
      <c r="D43">
        <f>8*0.1</f>
        <v>0.8</v>
      </c>
    </row>
    <row r="44" spans="1:4" x14ac:dyDescent="0.25">
      <c r="A44" s="19" t="s">
        <v>94</v>
      </c>
      <c r="B44" s="19" t="s">
        <v>95</v>
      </c>
      <c r="D44">
        <f>12*0.1</f>
        <v>1.2000000000000002</v>
      </c>
    </row>
    <row r="45" spans="1:4" x14ac:dyDescent="0.25">
      <c r="A45" s="19" t="s">
        <v>96</v>
      </c>
      <c r="B45" s="19" t="s">
        <v>97</v>
      </c>
      <c r="D45">
        <f>12*0.1</f>
        <v>1.2000000000000002</v>
      </c>
    </row>
    <row r="46" spans="1:4" x14ac:dyDescent="0.25">
      <c r="A46" s="19" t="s">
        <v>98</v>
      </c>
      <c r="B46" s="19" t="s">
        <v>99</v>
      </c>
      <c r="D46">
        <f>24*0.1</f>
        <v>2.4000000000000004</v>
      </c>
    </row>
    <row r="47" spans="1:4" x14ac:dyDescent="0.25">
      <c r="A47" s="19" t="s">
        <v>100</v>
      </c>
      <c r="B47" s="19" t="s">
        <v>101</v>
      </c>
      <c r="D47">
        <f>6*0.1</f>
        <v>0.60000000000000009</v>
      </c>
    </row>
    <row r="48" spans="1:4" x14ac:dyDescent="0.25">
      <c r="A48" s="19" t="s">
        <v>102</v>
      </c>
      <c r="B48" s="19" t="s">
        <v>103</v>
      </c>
      <c r="D48">
        <f>24*0.1</f>
        <v>2.4000000000000004</v>
      </c>
    </row>
    <row r="49" spans="1:7" x14ac:dyDescent="0.25">
      <c r="A49" s="19" t="s">
        <v>104</v>
      </c>
      <c r="B49" s="19" t="s">
        <v>105</v>
      </c>
      <c r="D49">
        <f>20*0.1</f>
        <v>2</v>
      </c>
    </row>
    <row r="50" spans="1:7" x14ac:dyDescent="0.25">
      <c r="A50" s="19" t="s">
        <v>106</v>
      </c>
      <c r="B50" s="19" t="s">
        <v>107</v>
      </c>
      <c r="D50">
        <f>2*0.1</f>
        <v>0.2</v>
      </c>
    </row>
    <row r="51" spans="1:7" x14ac:dyDescent="0.25">
      <c r="A51" s="19" t="s">
        <v>108</v>
      </c>
      <c r="B51" s="19" t="s">
        <v>109</v>
      </c>
      <c r="D51">
        <f>24*0.1</f>
        <v>2.4000000000000004</v>
      </c>
    </row>
    <row r="52" spans="1:7" x14ac:dyDescent="0.25">
      <c r="A52" s="19" t="s">
        <v>110</v>
      </c>
      <c r="B52" s="19" t="s">
        <v>111</v>
      </c>
      <c r="D52">
        <f>3*0.1</f>
        <v>0.30000000000000004</v>
      </c>
    </row>
    <row r="53" spans="1:7" x14ac:dyDescent="0.25">
      <c r="A53" s="19" t="s">
        <v>112</v>
      </c>
      <c r="B53" s="19" t="s">
        <v>113</v>
      </c>
      <c r="D53">
        <f>36*0.1</f>
        <v>3.6</v>
      </c>
    </row>
    <row r="54" spans="1:7" x14ac:dyDescent="0.25">
      <c r="A54" s="19" t="s">
        <v>114</v>
      </c>
      <c r="B54" s="19" t="s">
        <v>115</v>
      </c>
      <c r="D54">
        <f>9*0.1</f>
        <v>0.9</v>
      </c>
    </row>
    <row r="55" spans="1:7" x14ac:dyDescent="0.25">
      <c r="A55" s="19" t="s">
        <v>116</v>
      </c>
      <c r="B55" s="19" t="s">
        <v>117</v>
      </c>
      <c r="D55">
        <v>0</v>
      </c>
      <c r="F55" s="17" t="s">
        <v>118</v>
      </c>
      <c r="G55" s="17"/>
    </row>
    <row r="56" spans="1:7" x14ac:dyDescent="0.25">
      <c r="A56" s="19" t="s">
        <v>119</v>
      </c>
      <c r="B56" s="19" t="s">
        <v>120</v>
      </c>
      <c r="D56">
        <f>4*0.1</f>
        <v>0.4</v>
      </c>
      <c r="F56" s="17" t="s">
        <v>121</v>
      </c>
      <c r="G56" s="18">
        <v>0.1</v>
      </c>
    </row>
    <row r="57" spans="1:7" x14ac:dyDescent="0.25">
      <c r="A57" s="19" t="s">
        <v>122</v>
      </c>
      <c r="B57" s="19" t="s">
        <v>123</v>
      </c>
      <c r="D57">
        <f>8*0.1</f>
        <v>0.8</v>
      </c>
      <c r="F57" s="17" t="s">
        <v>124</v>
      </c>
      <c r="G57" s="18">
        <v>0.1</v>
      </c>
    </row>
    <row r="58" spans="1:7" x14ac:dyDescent="0.25">
      <c r="A58" s="19" t="s">
        <v>125</v>
      </c>
      <c r="B58" s="19" t="s">
        <v>126</v>
      </c>
      <c r="D58">
        <f>4*0.1</f>
        <v>0.4</v>
      </c>
      <c r="F58" s="17" t="s">
        <v>127</v>
      </c>
      <c r="G58" s="18">
        <v>40</v>
      </c>
    </row>
    <row r="59" spans="1:7" x14ac:dyDescent="0.25">
      <c r="A59" s="19" t="s">
        <v>128</v>
      </c>
      <c r="B59" s="19" t="s">
        <v>129</v>
      </c>
      <c r="D59">
        <f>12*0.1</f>
        <v>1.2000000000000002</v>
      </c>
    </row>
    <row r="60" spans="1:7" x14ac:dyDescent="0.25">
      <c r="A60" s="19" t="s">
        <v>130</v>
      </c>
      <c r="B60" s="19" t="s">
        <v>131</v>
      </c>
      <c r="D60">
        <f>0.1</f>
        <v>0.1</v>
      </c>
    </row>
    <row r="61" spans="1:7" x14ac:dyDescent="0.25">
      <c r="A61" s="19" t="s">
        <v>132</v>
      </c>
      <c r="B61" s="19" t="s">
        <v>133</v>
      </c>
      <c r="D61">
        <f>2*0.1</f>
        <v>0.2</v>
      </c>
    </row>
    <row r="62" spans="1:7" x14ac:dyDescent="0.25">
      <c r="A62" s="19" t="s">
        <v>134</v>
      </c>
      <c r="B62" s="19" t="s">
        <v>135</v>
      </c>
      <c r="D62">
        <f>3*0.1</f>
        <v>0.30000000000000004</v>
      </c>
    </row>
    <row r="63" spans="1:7" x14ac:dyDescent="0.25">
      <c r="A63" s="19" t="s">
        <v>136</v>
      </c>
      <c r="B63" s="19" t="s">
        <v>137</v>
      </c>
      <c r="D63">
        <f>4*0.1</f>
        <v>0.4</v>
      </c>
    </row>
    <row r="64" spans="1:7" x14ac:dyDescent="0.25">
      <c r="A64" s="19" t="s">
        <v>138</v>
      </c>
      <c r="B64" s="19" t="s">
        <v>139</v>
      </c>
      <c r="D64">
        <f>12*0.1</f>
        <v>1.2000000000000002</v>
      </c>
    </row>
    <row r="65" spans="1:4" x14ac:dyDescent="0.25">
      <c r="A65" s="19" t="s">
        <v>140</v>
      </c>
      <c r="B65" s="19" t="s">
        <v>141</v>
      </c>
      <c r="D65">
        <v>0.1</v>
      </c>
    </row>
    <row r="66" spans="1:4" x14ac:dyDescent="0.25">
      <c r="A66" s="19" t="s">
        <v>142</v>
      </c>
      <c r="B66" s="19" t="s">
        <v>143</v>
      </c>
      <c r="D66">
        <f>2*0.1</f>
        <v>0.2</v>
      </c>
    </row>
    <row r="67" spans="1:4" x14ac:dyDescent="0.25">
      <c r="A67" s="19" t="s">
        <v>144</v>
      </c>
      <c r="B67" s="19" t="s">
        <v>145</v>
      </c>
      <c r="D67">
        <f>0.1</f>
        <v>0.1</v>
      </c>
    </row>
    <row r="68" spans="1:4" x14ac:dyDescent="0.25">
      <c r="A68" s="19" t="s">
        <v>146</v>
      </c>
      <c r="B68" s="19" t="s">
        <v>147</v>
      </c>
      <c r="D68">
        <f>8*0.1</f>
        <v>0.8</v>
      </c>
    </row>
    <row r="69" spans="1:4" x14ac:dyDescent="0.25">
      <c r="A69" s="19" t="s">
        <v>148</v>
      </c>
      <c r="B69" s="19" t="s">
        <v>149</v>
      </c>
      <c r="D69">
        <f>30*0.1</f>
        <v>3</v>
      </c>
    </row>
    <row r="70" spans="1:4" x14ac:dyDescent="0.25">
      <c r="A70" s="19" t="s">
        <v>150</v>
      </c>
      <c r="B70" s="19" t="s">
        <v>151</v>
      </c>
      <c r="D70">
        <f>8*0.1</f>
        <v>0.8</v>
      </c>
    </row>
    <row r="71" spans="1:4" x14ac:dyDescent="0.25">
      <c r="A71" s="19" t="s">
        <v>152</v>
      </c>
      <c r="B71" s="19" t="s">
        <v>153</v>
      </c>
      <c r="D71">
        <f>48*0.1</f>
        <v>4.8000000000000007</v>
      </c>
    </row>
    <row r="72" spans="1:4" x14ac:dyDescent="0.25">
      <c r="A72" s="19" t="s">
        <v>154</v>
      </c>
      <c r="B72" s="19" t="s">
        <v>155</v>
      </c>
      <c r="D72">
        <f>8*0.1</f>
        <v>0.8</v>
      </c>
    </row>
    <row r="73" spans="1:4" x14ac:dyDescent="0.25">
      <c r="A73" s="19" t="s">
        <v>156</v>
      </c>
      <c r="B73" s="19" t="s">
        <v>157</v>
      </c>
      <c r="D73">
        <f>4*0.1</f>
        <v>0.4</v>
      </c>
    </row>
    <row r="74" spans="1:4" x14ac:dyDescent="0.25">
      <c r="A74" s="19" t="s">
        <v>158</v>
      </c>
      <c r="B74" s="19" t="s">
        <v>159</v>
      </c>
      <c r="D74">
        <f>4*0.1</f>
        <v>0.4</v>
      </c>
    </row>
    <row r="75" spans="1:4" x14ac:dyDescent="0.25">
      <c r="A75" s="19" t="s">
        <v>160</v>
      </c>
      <c r="B75" s="19" t="s">
        <v>161</v>
      </c>
      <c r="D75">
        <f>9*0.1</f>
        <v>0.9</v>
      </c>
    </row>
    <row r="76" spans="1:4" x14ac:dyDescent="0.25">
      <c r="A76" s="19" t="s">
        <v>162</v>
      </c>
      <c r="B76" s="19" t="s">
        <v>163</v>
      </c>
      <c r="D76">
        <f>12*0.1</f>
        <v>1.2000000000000002</v>
      </c>
    </row>
    <row r="77" spans="1:4" x14ac:dyDescent="0.25">
      <c r="A77" s="19" t="s">
        <v>164</v>
      </c>
      <c r="B77" s="19" t="s">
        <v>165</v>
      </c>
      <c r="D77">
        <f>6*0.1</f>
        <v>0.60000000000000009</v>
      </c>
    </row>
    <row r="78" spans="1:4" x14ac:dyDescent="0.25">
      <c r="A78" s="19" t="s">
        <v>166</v>
      </c>
      <c r="B78" s="19" t="s">
        <v>167</v>
      </c>
      <c r="D78">
        <v>0.1</v>
      </c>
    </row>
    <row r="79" spans="1:4" x14ac:dyDescent="0.25">
      <c r="A79" s="19" t="s">
        <v>168</v>
      </c>
      <c r="B79" s="19" t="s">
        <v>169</v>
      </c>
      <c r="D79">
        <f>12*0.1</f>
        <v>1.2000000000000002</v>
      </c>
    </row>
    <row r="80" spans="1:4" x14ac:dyDescent="0.25">
      <c r="A80" s="19" t="s">
        <v>170</v>
      </c>
      <c r="B80" s="19" t="s">
        <v>171</v>
      </c>
      <c r="D80">
        <f>24*0.1</f>
        <v>2.4000000000000004</v>
      </c>
    </row>
    <row r="81" spans="1:4" x14ac:dyDescent="0.25">
      <c r="A81" s="19" t="s">
        <v>172</v>
      </c>
      <c r="B81" s="19" t="s">
        <v>173</v>
      </c>
      <c r="D81">
        <f>48*0.1</f>
        <v>4.8000000000000007</v>
      </c>
    </row>
    <row r="82" spans="1:4" x14ac:dyDescent="0.25">
      <c r="A82" s="19" t="s">
        <v>174</v>
      </c>
      <c r="B82" s="19" t="s">
        <v>175</v>
      </c>
      <c r="D82">
        <f>4*0.1</f>
        <v>0.4</v>
      </c>
    </row>
    <row r="83" spans="1:4" x14ac:dyDescent="0.25">
      <c r="A83" s="19" t="s">
        <v>176</v>
      </c>
      <c r="B83" s="19" t="s">
        <v>177</v>
      </c>
      <c r="D83">
        <f>8*0.1</f>
        <v>0.8</v>
      </c>
    </row>
    <row r="84" spans="1:4" x14ac:dyDescent="0.25">
      <c r="A84" s="19" t="s">
        <v>178</v>
      </c>
      <c r="B84" s="19" t="s">
        <v>179</v>
      </c>
      <c r="D84">
        <f>10*0.1</f>
        <v>1</v>
      </c>
    </row>
    <row r="85" spans="1:4" x14ac:dyDescent="0.25">
      <c r="A85" s="19" t="s">
        <v>180</v>
      </c>
      <c r="B85" s="19" t="s">
        <v>181</v>
      </c>
      <c r="D85">
        <f>17*0.1</f>
        <v>1.7000000000000002</v>
      </c>
    </row>
    <row r="86" spans="1:4" x14ac:dyDescent="0.25">
      <c r="A86" s="19" t="s">
        <v>182</v>
      </c>
      <c r="B86" s="19" t="s">
        <v>183</v>
      </c>
      <c r="D86">
        <f>19*0.1</f>
        <v>1.9000000000000001</v>
      </c>
    </row>
    <row r="87" spans="1:4" x14ac:dyDescent="0.25">
      <c r="A87" s="19" t="s">
        <v>184</v>
      </c>
      <c r="B87" s="19" t="s">
        <v>185</v>
      </c>
      <c r="D87">
        <v>0.1</v>
      </c>
    </row>
    <row r="88" spans="1:4" x14ac:dyDescent="0.25">
      <c r="A88" s="19" t="s">
        <v>186</v>
      </c>
      <c r="B88" s="19" t="s">
        <v>187</v>
      </c>
      <c r="D88">
        <v>0.1</v>
      </c>
    </row>
    <row r="89" spans="1:4" x14ac:dyDescent="0.25">
      <c r="A89" s="19" t="s">
        <v>188</v>
      </c>
      <c r="B89" s="19" t="s">
        <v>189</v>
      </c>
      <c r="D89">
        <v>0.1</v>
      </c>
    </row>
    <row r="90" spans="1:4" x14ac:dyDescent="0.25">
      <c r="A90" s="19" t="s">
        <v>190</v>
      </c>
      <c r="B90" s="19" t="s">
        <v>191</v>
      </c>
      <c r="D90">
        <v>0.1</v>
      </c>
    </row>
    <row r="91" spans="1:4" x14ac:dyDescent="0.25">
      <c r="A91" s="19" t="s">
        <v>192</v>
      </c>
      <c r="B91" s="19" t="s">
        <v>193</v>
      </c>
      <c r="D91">
        <v>0.1</v>
      </c>
    </row>
    <row r="92" spans="1:4" x14ac:dyDescent="0.25">
      <c r="A92" s="19" t="s">
        <v>194</v>
      </c>
      <c r="B92" s="19" t="s">
        <v>195</v>
      </c>
      <c r="D92">
        <v>0.1</v>
      </c>
    </row>
    <row r="93" spans="1:4" x14ac:dyDescent="0.25">
      <c r="A93" s="19" t="s">
        <v>196</v>
      </c>
      <c r="B93" s="19" t="s">
        <v>197</v>
      </c>
      <c r="D93">
        <v>0.1</v>
      </c>
    </row>
    <row r="94" spans="1:4" x14ac:dyDescent="0.25">
      <c r="A94" s="19" t="s">
        <v>198</v>
      </c>
      <c r="B94" s="19" t="s">
        <v>199</v>
      </c>
      <c r="D94">
        <v>0.1</v>
      </c>
    </row>
    <row r="95" spans="1:4" x14ac:dyDescent="0.25">
      <c r="A95" s="19" t="s">
        <v>200</v>
      </c>
      <c r="B95" s="19" t="s">
        <v>201</v>
      </c>
      <c r="D95">
        <v>0.1</v>
      </c>
    </row>
    <row r="96" spans="1:4" x14ac:dyDescent="0.25">
      <c r="A96" s="19" t="s">
        <v>202</v>
      </c>
      <c r="B96" s="19" t="s">
        <v>203</v>
      </c>
      <c r="D96">
        <v>0.1</v>
      </c>
    </row>
    <row r="97" spans="1:4" x14ac:dyDescent="0.25">
      <c r="A97" s="19" t="s">
        <v>204</v>
      </c>
      <c r="B97" s="19" t="s">
        <v>205</v>
      </c>
      <c r="D97">
        <v>0.1</v>
      </c>
    </row>
    <row r="98" spans="1:4" x14ac:dyDescent="0.25">
      <c r="A98" s="19" t="s">
        <v>206</v>
      </c>
      <c r="B98" s="19" t="s">
        <v>207</v>
      </c>
      <c r="D98">
        <v>0.1</v>
      </c>
    </row>
    <row r="99" spans="1:4" x14ac:dyDescent="0.25">
      <c r="A99" s="19" t="s">
        <v>208</v>
      </c>
      <c r="B99" s="19" t="s">
        <v>209</v>
      </c>
      <c r="D99">
        <v>0.1</v>
      </c>
    </row>
    <row r="100" spans="1:4" x14ac:dyDescent="0.25">
      <c r="A100" s="19" t="s">
        <v>210</v>
      </c>
      <c r="B100" s="19" t="s">
        <v>211</v>
      </c>
      <c r="D100">
        <v>0.1</v>
      </c>
    </row>
    <row r="101" spans="1:4" x14ac:dyDescent="0.25">
      <c r="A101" s="19" t="s">
        <v>212</v>
      </c>
      <c r="B101" s="19" t="s">
        <v>213</v>
      </c>
      <c r="D101">
        <v>0.1</v>
      </c>
    </row>
    <row r="102" spans="1:4" x14ac:dyDescent="0.25">
      <c r="A102" s="19" t="s">
        <v>214</v>
      </c>
      <c r="B102" s="19" t="s">
        <v>215</v>
      </c>
      <c r="D102">
        <v>0.1</v>
      </c>
    </row>
    <row r="103" spans="1:4" x14ac:dyDescent="0.25">
      <c r="A103" s="19" t="s">
        <v>216</v>
      </c>
      <c r="B103" s="19" t="s">
        <v>217</v>
      </c>
      <c r="D103">
        <v>0.1</v>
      </c>
    </row>
    <row r="104" spans="1:4" x14ac:dyDescent="0.25">
      <c r="A104" s="19" t="s">
        <v>218</v>
      </c>
      <c r="B104" s="19" t="s">
        <v>219</v>
      </c>
      <c r="D104">
        <v>0.1</v>
      </c>
    </row>
    <row r="105" spans="1:4" x14ac:dyDescent="0.25">
      <c r="A105" s="19" t="s">
        <v>220</v>
      </c>
      <c r="B105" s="19" t="s">
        <v>221</v>
      </c>
      <c r="D105">
        <v>0.1</v>
      </c>
    </row>
    <row r="106" spans="1:4" x14ac:dyDescent="0.25">
      <c r="A106" s="19" t="s">
        <v>222</v>
      </c>
      <c r="B106" s="19" t="s">
        <v>223</v>
      </c>
      <c r="D106">
        <v>0.1</v>
      </c>
    </row>
    <row r="107" spans="1:4" x14ac:dyDescent="0.25">
      <c r="A107" s="19" t="s">
        <v>224</v>
      </c>
      <c r="B107" s="19" t="s">
        <v>225</v>
      </c>
      <c r="D107">
        <v>0.1</v>
      </c>
    </row>
    <row r="108" spans="1:4" x14ac:dyDescent="0.25">
      <c r="A108" s="19" t="s">
        <v>226</v>
      </c>
      <c r="B108" s="19" t="s">
        <v>227</v>
      </c>
      <c r="D108">
        <v>0.1</v>
      </c>
    </row>
    <row r="109" spans="1:4" x14ac:dyDescent="0.25">
      <c r="A109" s="19" t="s">
        <v>228</v>
      </c>
      <c r="B109" s="19" t="s">
        <v>229</v>
      </c>
      <c r="D109">
        <v>0.1</v>
      </c>
    </row>
    <row r="110" spans="1:4" x14ac:dyDescent="0.25">
      <c r="A110" s="19" t="s">
        <v>230</v>
      </c>
      <c r="B110" s="19" t="s">
        <v>231</v>
      </c>
      <c r="D110">
        <v>0.1</v>
      </c>
    </row>
    <row r="111" spans="1:4" x14ac:dyDescent="0.25">
      <c r="A111" s="19" t="s">
        <v>232</v>
      </c>
      <c r="B111" s="19" t="s">
        <v>233</v>
      </c>
      <c r="D111">
        <v>0.1</v>
      </c>
    </row>
    <row r="112" spans="1:4" x14ac:dyDescent="0.25">
      <c r="A112" s="19" t="s">
        <v>234</v>
      </c>
      <c r="B112" s="19" t="s">
        <v>235</v>
      </c>
      <c r="D112">
        <f>3*0.1</f>
        <v>0.30000000000000004</v>
      </c>
    </row>
    <row r="113" spans="1:4" x14ac:dyDescent="0.25">
      <c r="A113" s="19" t="s">
        <v>236</v>
      </c>
      <c r="B113" s="19" t="s">
        <v>237</v>
      </c>
      <c r="D113">
        <f>3*0.1</f>
        <v>0.30000000000000004</v>
      </c>
    </row>
    <row r="114" spans="1:4" x14ac:dyDescent="0.25">
      <c r="A114" s="19" t="s">
        <v>238</v>
      </c>
      <c r="B114" s="19" t="s">
        <v>239</v>
      </c>
      <c r="D114">
        <f>4*0.1</f>
        <v>0.4</v>
      </c>
    </row>
    <row r="115" spans="1:4" x14ac:dyDescent="0.25">
      <c r="A115" s="19" t="s">
        <v>240</v>
      </c>
      <c r="B115" s="19" t="s">
        <v>241</v>
      </c>
      <c r="D115">
        <f>4*0.1</f>
        <v>0.4</v>
      </c>
    </row>
    <row r="116" spans="1:4" x14ac:dyDescent="0.25">
      <c r="A116" s="19" t="s">
        <v>242</v>
      </c>
      <c r="B116" s="19" t="s">
        <v>243</v>
      </c>
      <c r="D116">
        <f>6*0.1</f>
        <v>0.60000000000000009</v>
      </c>
    </row>
    <row r="117" spans="1:4" x14ac:dyDescent="0.25">
      <c r="A117" s="19" t="s">
        <v>244</v>
      </c>
      <c r="B117" s="19" t="s">
        <v>245</v>
      </c>
      <c r="D117">
        <f>6*0.1</f>
        <v>0.60000000000000009</v>
      </c>
    </row>
    <row r="118" spans="1:4" x14ac:dyDescent="0.25">
      <c r="A118" s="19" t="s">
        <v>246</v>
      </c>
      <c r="B118" s="19" t="s">
        <v>247</v>
      </c>
      <c r="D118">
        <f>6*0.1</f>
        <v>0.60000000000000009</v>
      </c>
    </row>
    <row r="119" spans="1:4" x14ac:dyDescent="0.25">
      <c r="A119" s="19" t="s">
        <v>248</v>
      </c>
      <c r="B119" s="19" t="s">
        <v>249</v>
      </c>
      <c r="D119">
        <f>6*0.1</f>
        <v>0.60000000000000009</v>
      </c>
    </row>
    <row r="120" spans="1:4" x14ac:dyDescent="0.25">
      <c r="A120" s="19" t="s">
        <v>250</v>
      </c>
      <c r="B120" s="19" t="s">
        <v>251</v>
      </c>
      <c r="D120">
        <f>12*0.1</f>
        <v>1.2000000000000002</v>
      </c>
    </row>
    <row r="121" spans="1:4" x14ac:dyDescent="0.25">
      <c r="A121" s="19" t="s">
        <v>252</v>
      </c>
      <c r="B121" s="19" t="s">
        <v>253</v>
      </c>
      <c r="D121">
        <f>12*0.1</f>
        <v>1.2000000000000002</v>
      </c>
    </row>
    <row r="122" spans="1:4" x14ac:dyDescent="0.25">
      <c r="A122" s="19" t="s">
        <v>254</v>
      </c>
      <c r="B122" s="19" t="s">
        <v>255</v>
      </c>
      <c r="D122">
        <f>12*0.1</f>
        <v>1.2000000000000002</v>
      </c>
    </row>
    <row r="123" spans="1:4" x14ac:dyDescent="0.25">
      <c r="A123" s="19" t="s">
        <v>256</v>
      </c>
      <c r="B123" s="19" t="s">
        <v>257</v>
      </c>
      <c r="D123">
        <f>15*0.1</f>
        <v>1.5</v>
      </c>
    </row>
    <row r="124" spans="1:4" x14ac:dyDescent="0.25">
      <c r="A124" s="19" t="s">
        <v>258</v>
      </c>
      <c r="B124" s="19" t="s">
        <v>259</v>
      </c>
      <c r="D124">
        <f>16*0.1</f>
        <v>1.6</v>
      </c>
    </row>
    <row r="125" spans="1:4" x14ac:dyDescent="0.25">
      <c r="A125" s="19" t="s">
        <v>260</v>
      </c>
      <c r="B125" s="19" t="s">
        <v>261</v>
      </c>
      <c r="D125">
        <f>18*0.1</f>
        <v>1.8</v>
      </c>
    </row>
    <row r="126" spans="1:4" x14ac:dyDescent="0.25">
      <c r="A126" s="19" t="s">
        <v>262</v>
      </c>
      <c r="B126" s="19" t="s">
        <v>263</v>
      </c>
      <c r="D126">
        <f>24*0.1</f>
        <v>2.4000000000000004</v>
      </c>
    </row>
    <row r="127" spans="1:4" x14ac:dyDescent="0.25">
      <c r="A127" s="19" t="s">
        <v>264</v>
      </c>
      <c r="B127" s="19" t="s">
        <v>265</v>
      </c>
      <c r="D127">
        <f>24*0.1</f>
        <v>2.4000000000000004</v>
      </c>
    </row>
    <row r="128" spans="1:4" x14ac:dyDescent="0.25">
      <c r="A128" s="19" t="s">
        <v>266</v>
      </c>
      <c r="B128" s="19" t="s">
        <v>267</v>
      </c>
      <c r="D128">
        <f>28*0.1</f>
        <v>2.8000000000000003</v>
      </c>
    </row>
    <row r="129" spans="1:4" x14ac:dyDescent="0.25">
      <c r="A129" s="19" t="s">
        <v>268</v>
      </c>
      <c r="B129" s="19" t="s">
        <v>269</v>
      </c>
      <c r="D129">
        <f>2*0.1</f>
        <v>0.2</v>
      </c>
    </row>
    <row r="130" spans="1:4" x14ac:dyDescent="0.25">
      <c r="A130" s="19" t="s">
        <v>270</v>
      </c>
      <c r="B130" s="19" t="s">
        <v>271</v>
      </c>
      <c r="D130">
        <v>0.1</v>
      </c>
    </row>
    <row r="131" spans="1:4" x14ac:dyDescent="0.25">
      <c r="A131" s="19" t="s">
        <v>272</v>
      </c>
      <c r="B131" s="19" t="s">
        <v>273</v>
      </c>
      <c r="D131">
        <v>0.1</v>
      </c>
    </row>
    <row r="132" spans="1:4" x14ac:dyDescent="0.25">
      <c r="A132" s="19" t="s">
        <v>274</v>
      </c>
      <c r="B132" s="19" t="s">
        <v>275</v>
      </c>
      <c r="D132">
        <v>0.1</v>
      </c>
    </row>
    <row r="133" spans="1:4" x14ac:dyDescent="0.25">
      <c r="A133" s="19" t="s">
        <v>276</v>
      </c>
      <c r="B133" s="19" t="s">
        <v>277</v>
      </c>
      <c r="D133">
        <f>6*0.1</f>
        <v>0.60000000000000009</v>
      </c>
    </row>
    <row r="134" spans="1:4" x14ac:dyDescent="0.25">
      <c r="A134" s="19" t="s">
        <v>278</v>
      </c>
      <c r="B134" s="19" t="s">
        <v>279</v>
      </c>
      <c r="D134">
        <f>6*0.1</f>
        <v>0.60000000000000009</v>
      </c>
    </row>
    <row r="135" spans="1:4" x14ac:dyDescent="0.25">
      <c r="A135" s="19" t="s">
        <v>280</v>
      </c>
      <c r="B135" s="19" t="s">
        <v>281</v>
      </c>
      <c r="D135">
        <f>24*0.1</f>
        <v>2.4000000000000004</v>
      </c>
    </row>
    <row r="136" spans="1:4" x14ac:dyDescent="0.25">
      <c r="A136" s="19" t="s">
        <v>282</v>
      </c>
      <c r="B136" s="19" t="s">
        <v>283</v>
      </c>
      <c r="D136">
        <f>24*0.1</f>
        <v>2.4000000000000004</v>
      </c>
    </row>
    <row r="137" spans="1:4" x14ac:dyDescent="0.25">
      <c r="A137" s="19" t="s">
        <v>284</v>
      </c>
      <c r="B137" s="19" t="s">
        <v>285</v>
      </c>
      <c r="D137">
        <f>18*0.1</f>
        <v>1.8</v>
      </c>
    </row>
    <row r="138" spans="1:4" x14ac:dyDescent="0.25">
      <c r="A138" s="19" t="s">
        <v>286</v>
      </c>
      <c r="B138" s="19" t="s">
        <v>287</v>
      </c>
      <c r="D138">
        <f>2*0.1</f>
        <v>0.2</v>
      </c>
    </row>
    <row r="139" spans="1:4" x14ac:dyDescent="0.25">
      <c r="A139" s="19" t="s">
        <v>288</v>
      </c>
      <c r="B139" s="19" t="s">
        <v>289</v>
      </c>
      <c r="D139">
        <f>2*0.1</f>
        <v>0.2</v>
      </c>
    </row>
    <row r="140" spans="1:4" x14ac:dyDescent="0.25">
      <c r="A140" s="19" t="s">
        <v>290</v>
      </c>
      <c r="B140" s="19" t="s">
        <v>291</v>
      </c>
      <c r="D140">
        <v>0.1</v>
      </c>
    </row>
    <row r="141" spans="1:4" x14ac:dyDescent="0.25">
      <c r="A141" s="19" t="s">
        <v>292</v>
      </c>
      <c r="B141" s="19" t="s">
        <v>293</v>
      </c>
      <c r="D141">
        <v>0.1</v>
      </c>
    </row>
    <row r="142" spans="1:4" x14ac:dyDescent="0.25">
      <c r="A142" s="19" t="s">
        <v>294</v>
      </c>
      <c r="B142" s="19" t="s">
        <v>295</v>
      </c>
      <c r="D142">
        <v>0.1</v>
      </c>
    </row>
    <row r="143" spans="1:4" x14ac:dyDescent="0.25">
      <c r="A143" s="19" t="s">
        <v>296</v>
      </c>
      <c r="B143" s="19" t="s">
        <v>297</v>
      </c>
      <c r="D143">
        <v>0.1</v>
      </c>
    </row>
    <row r="144" spans="1:4" x14ac:dyDescent="0.25">
      <c r="A144" s="19" t="s">
        <v>298</v>
      </c>
      <c r="B144" s="19" t="s">
        <v>299</v>
      </c>
      <c r="D144">
        <f>8*0.1</f>
        <v>0.8</v>
      </c>
    </row>
    <row r="145" spans="1:4" x14ac:dyDescent="0.25">
      <c r="A145" s="19" t="s">
        <v>300</v>
      </c>
      <c r="B145" s="19" t="s">
        <v>301</v>
      </c>
      <c r="D145">
        <v>0.1</v>
      </c>
    </row>
    <row r="146" spans="1:4" x14ac:dyDescent="0.25">
      <c r="A146" s="19" t="s">
        <v>302</v>
      </c>
      <c r="B146" s="19" t="s">
        <v>303</v>
      </c>
      <c r="D146">
        <f>24*0.1</f>
        <v>2.4000000000000004</v>
      </c>
    </row>
    <row r="147" spans="1:4" x14ac:dyDescent="0.25">
      <c r="A147" s="19" t="s">
        <v>304</v>
      </c>
      <c r="B147" s="19" t="s">
        <v>305</v>
      </c>
      <c r="D147">
        <f>24*0.1</f>
        <v>2.4000000000000004</v>
      </c>
    </row>
    <row r="148" spans="1:4" x14ac:dyDescent="0.25">
      <c r="A148" s="19" t="s">
        <v>306</v>
      </c>
      <c r="B148" s="19" t="s">
        <v>307</v>
      </c>
      <c r="D148">
        <f>4*0.1</f>
        <v>0.4</v>
      </c>
    </row>
    <row r="149" spans="1:4" x14ac:dyDescent="0.25">
      <c r="A149" s="19" t="s">
        <v>308</v>
      </c>
      <c r="B149" s="19" t="s">
        <v>309</v>
      </c>
      <c r="D149">
        <f>4*0.1</f>
        <v>0.4</v>
      </c>
    </row>
    <row r="150" spans="1:4" x14ac:dyDescent="0.25">
      <c r="A150" s="19" t="s">
        <v>310</v>
      </c>
      <c r="B150" s="19" t="s">
        <v>311</v>
      </c>
      <c r="D150">
        <f>20*0.1</f>
        <v>2</v>
      </c>
    </row>
    <row r="151" spans="1:4" x14ac:dyDescent="0.25">
      <c r="A151" s="19" t="s">
        <v>312</v>
      </c>
      <c r="B151" s="19" t="s">
        <v>313</v>
      </c>
      <c r="D151">
        <v>0.1</v>
      </c>
    </row>
    <row r="152" spans="1:4" x14ac:dyDescent="0.25">
      <c r="A152" s="19" t="s">
        <v>314</v>
      </c>
      <c r="B152" s="19" t="s">
        <v>315</v>
      </c>
      <c r="D152">
        <v>0.1</v>
      </c>
    </row>
    <row r="153" spans="1:4" x14ac:dyDescent="0.25">
      <c r="A153" s="19" t="s">
        <v>316</v>
      </c>
      <c r="B153" s="19" t="s">
        <v>317</v>
      </c>
      <c r="D153">
        <v>0</v>
      </c>
    </row>
    <row r="154" spans="1:4" x14ac:dyDescent="0.25">
      <c r="A154" s="19" t="s">
        <v>318</v>
      </c>
      <c r="B154" s="19" t="s">
        <v>319</v>
      </c>
      <c r="D154">
        <v>0</v>
      </c>
    </row>
    <row r="155" spans="1:4" x14ac:dyDescent="0.25">
      <c r="A155" s="19" t="s">
        <v>320</v>
      </c>
      <c r="B155" s="19" t="s">
        <v>321</v>
      </c>
      <c r="D155">
        <f>3*0.1</f>
        <v>0.30000000000000004</v>
      </c>
    </row>
    <row r="156" spans="1:4" x14ac:dyDescent="0.25">
      <c r="A156" s="19" t="s">
        <v>322</v>
      </c>
      <c r="B156" s="19" t="s">
        <v>323</v>
      </c>
      <c r="D156">
        <f>2*0.1</f>
        <v>0.2</v>
      </c>
    </row>
    <row r="157" spans="1:4" x14ac:dyDescent="0.25">
      <c r="A157" s="19" t="s">
        <v>324</v>
      </c>
      <c r="B157" s="19" t="s">
        <v>325</v>
      </c>
      <c r="D157">
        <v>0.1</v>
      </c>
    </row>
    <row r="158" spans="1:4" x14ac:dyDescent="0.25">
      <c r="A158" s="19" t="s">
        <v>326</v>
      </c>
      <c r="B158" s="19" t="s">
        <v>327</v>
      </c>
      <c r="D158">
        <f>18*0.1</f>
        <v>1.8</v>
      </c>
    </row>
    <row r="159" spans="1:4" x14ac:dyDescent="0.25">
      <c r="A159" s="19" t="s">
        <v>328</v>
      </c>
      <c r="B159" s="19" t="s">
        <v>329</v>
      </c>
      <c r="D159">
        <f>20*0.1</f>
        <v>2</v>
      </c>
    </row>
    <row r="160" spans="1:4" x14ac:dyDescent="0.25">
      <c r="A160" s="19" t="s">
        <v>330</v>
      </c>
      <c r="B160" s="19" t="s">
        <v>331</v>
      </c>
      <c r="D160">
        <f>4*0.1</f>
        <v>0.4</v>
      </c>
    </row>
    <row r="161" spans="1:4" x14ac:dyDescent="0.25">
      <c r="A161" s="19" t="s">
        <v>332</v>
      </c>
      <c r="B161" s="19" t="s">
        <v>333</v>
      </c>
      <c r="D161">
        <f>24*0.1</f>
        <v>2.4000000000000004</v>
      </c>
    </row>
    <row r="162" spans="1:4" x14ac:dyDescent="0.25">
      <c r="A162" s="19" t="s">
        <v>334</v>
      </c>
      <c r="B162" s="19" t="s">
        <v>335</v>
      </c>
      <c r="D162">
        <v>0.1</v>
      </c>
    </row>
    <row r="163" spans="1:4" x14ac:dyDescent="0.25">
      <c r="A163" s="19" t="s">
        <v>336</v>
      </c>
      <c r="B163" s="19" t="s">
        <v>337</v>
      </c>
      <c r="D163">
        <v>0.1</v>
      </c>
    </row>
    <row r="164" spans="1:4" x14ac:dyDescent="0.25">
      <c r="A164" s="19" t="s">
        <v>338</v>
      </c>
      <c r="B164" s="19" t="s">
        <v>339</v>
      </c>
      <c r="D164">
        <f>5*0.1</f>
        <v>0.5</v>
      </c>
    </row>
    <row r="165" spans="1:4" x14ac:dyDescent="0.25">
      <c r="A165" s="19" t="s">
        <v>340</v>
      </c>
      <c r="B165" s="19" t="s">
        <v>341</v>
      </c>
      <c r="D165">
        <f>6*0.1</f>
        <v>0.60000000000000009</v>
      </c>
    </row>
    <row r="166" spans="1:4" x14ac:dyDescent="0.25">
      <c r="A166" s="19" t="s">
        <v>342</v>
      </c>
      <c r="B166" s="19" t="s">
        <v>343</v>
      </c>
      <c r="D166">
        <v>0.1</v>
      </c>
    </row>
    <row r="167" spans="1:4" x14ac:dyDescent="0.25">
      <c r="A167" s="19" t="s">
        <v>344</v>
      </c>
      <c r="B167" s="19" t="s">
        <v>345</v>
      </c>
      <c r="D167" t="s">
        <v>346</v>
      </c>
    </row>
    <row r="168" spans="1:4" x14ac:dyDescent="0.25">
      <c r="A168" s="19" t="s">
        <v>347</v>
      </c>
      <c r="B168" s="19" t="s">
        <v>348</v>
      </c>
      <c r="D168">
        <f>18*0.1</f>
        <v>1.8</v>
      </c>
    </row>
    <row r="169" spans="1:4" x14ac:dyDescent="0.25">
      <c r="A169" s="19" t="s">
        <v>349</v>
      </c>
      <c r="B169" s="19" t="s">
        <v>350</v>
      </c>
      <c r="D169">
        <f>12*0.1</f>
        <v>1.2000000000000002</v>
      </c>
    </row>
    <row r="170" spans="1:4" x14ac:dyDescent="0.25">
      <c r="A170" s="19" t="s">
        <v>351</v>
      </c>
      <c r="B170" s="19" t="s">
        <v>352</v>
      </c>
      <c r="D170">
        <v>0</v>
      </c>
    </row>
    <row r="171" spans="1:4" x14ac:dyDescent="0.25">
      <c r="A171" s="19" t="s">
        <v>353</v>
      </c>
      <c r="B171" s="19" t="s">
        <v>354</v>
      </c>
      <c r="D171" t="s">
        <v>355</v>
      </c>
    </row>
    <row r="172" spans="1:4" x14ac:dyDescent="0.25">
      <c r="A172" s="19" t="s">
        <v>356</v>
      </c>
      <c r="B172" s="19" t="s">
        <v>357</v>
      </c>
      <c r="D172">
        <f>12*0.1</f>
        <v>1.2000000000000002</v>
      </c>
    </row>
    <row r="173" spans="1:4" x14ac:dyDescent="0.25">
      <c r="A173" s="19" t="s">
        <v>358</v>
      </c>
      <c r="B173" s="19" t="s">
        <v>359</v>
      </c>
      <c r="D173" t="s">
        <v>355</v>
      </c>
    </row>
    <row r="174" spans="1:4" x14ac:dyDescent="0.25">
      <c r="A174" s="19" t="s">
        <v>360</v>
      </c>
      <c r="B174" s="19" t="s">
        <v>361</v>
      </c>
      <c r="D174">
        <f>4*0.1</f>
        <v>0.4</v>
      </c>
    </row>
    <row r="175" spans="1:4" x14ac:dyDescent="0.25">
      <c r="A175" s="19" t="s">
        <v>362</v>
      </c>
      <c r="B175" s="19" t="s">
        <v>363</v>
      </c>
      <c r="D175" t="s">
        <v>355</v>
      </c>
    </row>
    <row r="176" spans="1:4" x14ac:dyDescent="0.25">
      <c r="A176" s="19" t="s">
        <v>364</v>
      </c>
      <c r="B176" s="19" t="s">
        <v>365</v>
      </c>
      <c r="D176">
        <f>20*0.1</f>
        <v>2</v>
      </c>
    </row>
    <row r="177" spans="1:4" x14ac:dyDescent="0.25">
      <c r="A177" s="19" t="s">
        <v>366</v>
      </c>
      <c r="B177" s="19" t="s">
        <v>367</v>
      </c>
      <c r="D177">
        <v>0</v>
      </c>
    </row>
    <row r="178" spans="1:4" x14ac:dyDescent="0.25">
      <c r="A178" s="19" t="s">
        <v>368</v>
      </c>
      <c r="B178" s="19" t="s">
        <v>369</v>
      </c>
      <c r="D178">
        <v>0.1</v>
      </c>
    </row>
    <row r="179" spans="1:4" x14ac:dyDescent="0.25">
      <c r="A179" s="19" t="s">
        <v>370</v>
      </c>
      <c r="B179" s="19" t="s">
        <v>371</v>
      </c>
      <c r="D179">
        <f>4*0.1</f>
        <v>0.4</v>
      </c>
    </row>
    <row r="180" spans="1:4" x14ac:dyDescent="0.25">
      <c r="A180" s="19" t="s">
        <v>372</v>
      </c>
      <c r="B180" s="19" t="s">
        <v>373</v>
      </c>
      <c r="D180" t="s">
        <v>355</v>
      </c>
    </row>
    <row r="181" spans="1:4" x14ac:dyDescent="0.25">
      <c r="A181" s="19" t="s">
        <v>374</v>
      </c>
      <c r="B181" s="19" t="s">
        <v>375</v>
      </c>
      <c r="D181" t="s">
        <v>355</v>
      </c>
    </row>
    <row r="182" spans="1:4" x14ac:dyDescent="0.25">
      <c r="A182" s="19" t="s">
        <v>376</v>
      </c>
      <c r="B182" s="19" t="s">
        <v>377</v>
      </c>
      <c r="D182">
        <f>8*0.1</f>
        <v>0.8</v>
      </c>
    </row>
    <row r="183" spans="1:4" x14ac:dyDescent="0.25">
      <c r="A183" s="19" t="s">
        <v>378</v>
      </c>
      <c r="B183" s="19" t="s">
        <v>379</v>
      </c>
      <c r="D183">
        <f>22*0.1</f>
        <v>2.2000000000000002</v>
      </c>
    </row>
    <row r="184" spans="1:4" x14ac:dyDescent="0.25">
      <c r="A184" s="19" t="s">
        <v>380</v>
      </c>
      <c r="B184" s="19" t="s">
        <v>381</v>
      </c>
      <c r="D184">
        <v>0.1</v>
      </c>
    </row>
    <row r="185" spans="1:4" x14ac:dyDescent="0.25">
      <c r="A185" s="19" t="s">
        <v>382</v>
      </c>
      <c r="B185" s="19" t="s">
        <v>383</v>
      </c>
      <c r="D185">
        <v>0.1</v>
      </c>
    </row>
    <row r="186" spans="1:4" x14ac:dyDescent="0.25">
      <c r="A186" s="19" t="s">
        <v>384</v>
      </c>
      <c r="B186" s="19" t="s">
        <v>385</v>
      </c>
      <c r="D186" t="s">
        <v>355</v>
      </c>
    </row>
    <row r="187" spans="1:4" x14ac:dyDescent="0.25">
      <c r="A187" s="19" t="s">
        <v>386</v>
      </c>
      <c r="B187" s="19" t="s">
        <v>387</v>
      </c>
    </row>
    <row r="188" spans="1:4" x14ac:dyDescent="0.25">
      <c r="A188" s="19" t="s">
        <v>388</v>
      </c>
      <c r="B188" s="19" t="s">
        <v>389</v>
      </c>
      <c r="D188">
        <v>40</v>
      </c>
    </row>
    <row r="189" spans="1:4" x14ac:dyDescent="0.25">
      <c r="A189" s="19" t="s">
        <v>390</v>
      </c>
      <c r="B189" s="19" t="s">
        <v>391</v>
      </c>
      <c r="D189">
        <v>0.1</v>
      </c>
    </row>
    <row r="190" spans="1:4" x14ac:dyDescent="0.25">
      <c r="A190" s="19" t="s">
        <v>392</v>
      </c>
      <c r="B190" s="19" t="s">
        <v>393</v>
      </c>
      <c r="D190">
        <v>0.1</v>
      </c>
    </row>
    <row r="191" spans="1:4" x14ac:dyDescent="0.25">
      <c r="A191" s="19" t="s">
        <v>394</v>
      </c>
      <c r="B191" s="19" t="s">
        <v>395</v>
      </c>
      <c r="D191">
        <v>0.1</v>
      </c>
    </row>
    <row r="192" spans="1:4" x14ac:dyDescent="0.25">
      <c r="A192" s="19" t="s">
        <v>396</v>
      </c>
      <c r="B192" s="19" t="s">
        <v>397</v>
      </c>
      <c r="D192">
        <v>0.1</v>
      </c>
    </row>
    <row r="193" spans="1:4" x14ac:dyDescent="0.25">
      <c r="A193" s="19" t="s">
        <v>398</v>
      </c>
      <c r="B193" s="19" t="s">
        <v>399</v>
      </c>
      <c r="D193">
        <v>0.1</v>
      </c>
    </row>
    <row r="194" spans="1:4" x14ac:dyDescent="0.25">
      <c r="A194" s="19" t="s">
        <v>400</v>
      </c>
      <c r="B194" s="19" t="s">
        <v>401</v>
      </c>
      <c r="D194">
        <v>0</v>
      </c>
    </row>
    <row r="195" spans="1:4" x14ac:dyDescent="0.25">
      <c r="A195" s="19" t="s">
        <v>402</v>
      </c>
      <c r="B195" s="19" t="s">
        <v>403</v>
      </c>
      <c r="D195">
        <v>0</v>
      </c>
    </row>
    <row r="196" spans="1:4" x14ac:dyDescent="0.25">
      <c r="A196" s="19" t="s">
        <v>404</v>
      </c>
      <c r="B196" s="19" t="s">
        <v>405</v>
      </c>
      <c r="D196">
        <v>0</v>
      </c>
    </row>
    <row r="197" spans="1:4" x14ac:dyDescent="0.25">
      <c r="A197" s="19" t="s">
        <v>406</v>
      </c>
      <c r="B197" s="19" t="s">
        <v>407</v>
      </c>
      <c r="D197">
        <v>0</v>
      </c>
    </row>
    <row r="198" spans="1:4" x14ac:dyDescent="0.25">
      <c r="A198" s="19" t="s">
        <v>408</v>
      </c>
      <c r="B198" s="19" t="s">
        <v>409</v>
      </c>
      <c r="D198" t="s">
        <v>355</v>
      </c>
    </row>
    <row r="199" spans="1:4" x14ac:dyDescent="0.25">
      <c r="A199" s="19" t="s">
        <v>410</v>
      </c>
      <c r="B199" s="19" t="s">
        <v>411</v>
      </c>
      <c r="D199">
        <v>0</v>
      </c>
    </row>
    <row r="200" spans="1:4" x14ac:dyDescent="0.25">
      <c r="A200" s="19" t="s">
        <v>412</v>
      </c>
      <c r="B200" s="19" t="s">
        <v>413</v>
      </c>
      <c r="D200">
        <v>0</v>
      </c>
    </row>
    <row r="201" spans="1:4" x14ac:dyDescent="0.25">
      <c r="A201" s="19" t="s">
        <v>414</v>
      </c>
      <c r="B201" s="19" t="s">
        <v>415</v>
      </c>
      <c r="D20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D729-4F84-486F-B931-600AB020BE61}">
  <sheetPr>
    <tabColor rgb="FFFF0000"/>
    <pageSetUpPr fitToPage="1"/>
  </sheetPr>
  <dimension ref="A1:XFC101"/>
  <sheetViews>
    <sheetView showGridLines="0" tabSelected="1" zoomScaleNormal="100" zoomScaleSheetLayoutView="100" workbookViewId="0">
      <selection sqref="A1:I1"/>
    </sheetView>
  </sheetViews>
  <sheetFormatPr defaultColWidth="2.28515625" defaultRowHeight="15" customHeight="1" x14ac:dyDescent="0.25"/>
  <cols>
    <col min="1" max="1" width="20.5703125" style="32" customWidth="1"/>
    <col min="2" max="2" width="20.5703125" style="26" customWidth="1"/>
    <col min="3" max="3" width="65.85546875" style="26" bestFit="1" customWidth="1"/>
    <col min="4" max="4" width="12.140625" style="50" customWidth="1"/>
    <col min="5" max="5" width="9.5703125" style="27" customWidth="1"/>
    <col min="6" max="6" width="23.5703125" customWidth="1"/>
    <col min="7" max="7" width="16.42578125" customWidth="1"/>
    <col min="8" max="8" width="12" style="30" bestFit="1" customWidth="1"/>
    <col min="9" max="9" width="30.7109375" style="30" bestFit="1" customWidth="1"/>
    <col min="10" max="16381" width="8.7109375" hidden="1" customWidth="1"/>
    <col min="16382" max="16383" width="2.28515625" hidden="1" customWidth="1"/>
    <col min="16384" max="16384" width="4.85546875" hidden="1" customWidth="1"/>
  </cols>
  <sheetData>
    <row r="1" spans="1:15" ht="21" x14ac:dyDescent="0.25">
      <c r="A1" s="83" t="s">
        <v>416</v>
      </c>
      <c r="B1" s="83"/>
      <c r="C1" s="83"/>
      <c r="D1" s="83"/>
      <c r="E1" s="83"/>
      <c r="F1" s="83"/>
      <c r="G1" s="83"/>
      <c r="H1" s="83"/>
      <c r="I1" s="83"/>
    </row>
    <row r="2" spans="1:15" ht="19.5" x14ac:dyDescent="0.25">
      <c r="A2" s="84" t="s">
        <v>417</v>
      </c>
      <c r="B2" s="84"/>
      <c r="C2" s="84"/>
      <c r="D2" s="84"/>
      <c r="E2" s="84"/>
      <c r="F2" s="84"/>
      <c r="G2" s="84"/>
      <c r="H2" s="84"/>
      <c r="I2" s="84"/>
    </row>
    <row r="3" spans="1:15" ht="18.75" x14ac:dyDescent="0.3">
      <c r="A3" s="85" t="s">
        <v>418</v>
      </c>
      <c r="B3" s="85"/>
      <c r="C3" s="85"/>
      <c r="D3" s="85"/>
      <c r="E3" s="85"/>
      <c r="F3" s="85"/>
      <c r="G3" s="85"/>
      <c r="H3" s="85"/>
      <c r="I3" s="85"/>
    </row>
    <row r="4" spans="1:15" ht="15.75" x14ac:dyDescent="0.25">
      <c r="A4" s="82" t="s">
        <v>419</v>
      </c>
      <c r="B4" s="82"/>
      <c r="C4" s="82"/>
      <c r="D4" s="82"/>
      <c r="E4" s="82"/>
      <c r="F4" s="82"/>
      <c r="G4" s="82"/>
      <c r="H4" s="82"/>
      <c r="I4" s="82"/>
    </row>
    <row r="5" spans="1:15" ht="15.75" x14ac:dyDescent="0.25">
      <c r="A5" s="82" t="s">
        <v>420</v>
      </c>
      <c r="B5" s="82"/>
      <c r="C5" s="82"/>
      <c r="D5" s="82"/>
      <c r="E5" s="82"/>
      <c r="F5" s="82"/>
      <c r="G5" s="82"/>
      <c r="H5" s="82"/>
      <c r="I5" s="82"/>
    </row>
    <row r="6" spans="1:15" ht="15.75" x14ac:dyDescent="0.25">
      <c r="A6" s="82" t="s">
        <v>421</v>
      </c>
      <c r="B6" s="82"/>
      <c r="C6" s="82"/>
      <c r="D6" s="82"/>
      <c r="E6" s="82"/>
      <c r="F6" s="82"/>
      <c r="G6" s="82"/>
      <c r="H6" s="82"/>
      <c r="I6" s="82"/>
    </row>
    <row r="7" spans="1:15" s="33" customFormat="1" ht="15.75" x14ac:dyDescent="0.25">
      <c r="A7" s="48"/>
      <c r="B7" s="48"/>
      <c r="C7" s="48"/>
      <c r="D7" s="55"/>
      <c r="E7" s="48"/>
      <c r="F7" s="49"/>
      <c r="G7" s="48"/>
      <c r="H7" s="48"/>
      <c r="I7" s="48"/>
    </row>
    <row r="8" spans="1:15" ht="8.1" customHeight="1" x14ac:dyDescent="0.25">
      <c r="A8" s="20"/>
      <c r="B8" s="21"/>
      <c r="C8" s="21"/>
      <c r="D8" s="24"/>
      <c r="E8" s="22"/>
      <c r="F8" s="22"/>
      <c r="G8" s="22"/>
      <c r="H8" s="23"/>
      <c r="I8" s="23"/>
    </row>
    <row r="9" spans="1:15" ht="18.75" x14ac:dyDescent="0.3">
      <c r="A9" s="25" t="s">
        <v>422</v>
      </c>
      <c r="F9" s="28"/>
      <c r="G9" s="28"/>
      <c r="H9" s="29"/>
      <c r="I9" s="29"/>
    </row>
    <row r="10" spans="1:15" x14ac:dyDescent="0.25">
      <c r="A10" s="32" t="s">
        <v>423</v>
      </c>
      <c r="D10" s="51"/>
      <c r="E10" s="28"/>
      <c r="F10" s="31"/>
      <c r="G10" s="31"/>
    </row>
    <row r="11" spans="1:15" s="33" customFormat="1" ht="31.5" x14ac:dyDescent="0.25">
      <c r="A11" s="45" t="s">
        <v>424</v>
      </c>
      <c r="B11" s="46" t="s">
        <v>425</v>
      </c>
      <c r="C11" s="47" t="s">
        <v>426</v>
      </c>
      <c r="D11" s="45" t="s">
        <v>427</v>
      </c>
      <c r="E11" s="45" t="s">
        <v>428</v>
      </c>
      <c r="F11" s="47" t="s">
        <v>429</v>
      </c>
      <c r="G11" s="47" t="s">
        <v>430</v>
      </c>
      <c r="H11" s="47" t="s">
        <v>431</v>
      </c>
      <c r="I11" s="47" t="s">
        <v>432</v>
      </c>
    </row>
    <row r="12" spans="1:15" s="77" customFormat="1" ht="8.25" customHeight="1" x14ac:dyDescent="0.25">
      <c r="A12" s="74"/>
      <c r="B12" s="75"/>
      <c r="C12" s="76"/>
      <c r="D12" s="74"/>
      <c r="E12" s="74"/>
      <c r="F12" s="76"/>
      <c r="G12" s="76"/>
      <c r="H12" s="76"/>
      <c r="I12" s="75"/>
    </row>
    <row r="13" spans="1:15" s="71" customFormat="1" ht="15" customHeight="1" x14ac:dyDescent="0.25">
      <c r="B13" s="69"/>
      <c r="C13" s="70" t="s">
        <v>433</v>
      </c>
      <c r="D13" s="72"/>
      <c r="E13" s="79"/>
      <c r="F13" s="73"/>
      <c r="G13" s="70"/>
      <c r="H13" s="73"/>
      <c r="I13" s="69"/>
      <c r="J13" s="69"/>
      <c r="K13" s="69"/>
      <c r="O13" s="69"/>
    </row>
    <row r="14" spans="1:15" s="71" customFormat="1" ht="15" customHeight="1" x14ac:dyDescent="0.25">
      <c r="A14" s="78" t="s">
        <v>434</v>
      </c>
      <c r="B14" s="19"/>
      <c r="C14" s="19"/>
      <c r="D14" s="68"/>
      <c r="E14" s="19"/>
      <c r="F14" s="68"/>
      <c r="G14" s="19"/>
      <c r="H14" s="68"/>
      <c r="I14" s="19"/>
      <c r="J14" s="69"/>
      <c r="K14" s="69"/>
      <c r="O14" s="69"/>
    </row>
    <row r="15" spans="1:15" s="71" customFormat="1" ht="15" customHeight="1" x14ac:dyDescent="0.25">
      <c r="A15" s="65">
        <v>72902</v>
      </c>
      <c r="B15" s="59" t="s">
        <v>435</v>
      </c>
      <c r="C15" s="59" t="s">
        <v>436</v>
      </c>
      <c r="D15" s="80">
        <v>5</v>
      </c>
      <c r="E15" s="65">
        <v>6</v>
      </c>
      <c r="F15" s="66">
        <v>11.64</v>
      </c>
      <c r="G15" s="66">
        <v>0.4</v>
      </c>
      <c r="H15" s="66">
        <v>13.49</v>
      </c>
      <c r="I15" s="59" t="s">
        <v>437</v>
      </c>
      <c r="J15" s="69"/>
      <c r="K15" s="69"/>
      <c r="O15" s="69"/>
    </row>
    <row r="16" spans="1:15" s="56" customFormat="1" ht="15" customHeight="1" x14ac:dyDescent="0.25">
      <c r="A16" s="71"/>
      <c r="B16" s="70"/>
      <c r="C16" s="70" t="s">
        <v>438</v>
      </c>
      <c r="D16" s="81"/>
      <c r="E16" s="70"/>
      <c r="F16" s="73"/>
      <c r="G16" s="73"/>
      <c r="H16" s="73"/>
      <c r="I16" s="70"/>
      <c r="J16" s="19"/>
      <c r="K16" s="19"/>
      <c r="L16"/>
      <c r="M16"/>
      <c r="N16"/>
      <c r="O16" s="19"/>
    </row>
    <row r="17" spans="1:18" s="56" customFormat="1" ht="15" customHeight="1" x14ac:dyDescent="0.25">
      <c r="A17" s="78" t="s">
        <v>439</v>
      </c>
      <c r="B17" s="59"/>
      <c r="C17" s="59"/>
      <c r="D17" s="80"/>
      <c r="E17" s="59"/>
      <c r="F17" s="66"/>
      <c r="G17" s="66"/>
      <c r="H17" s="66"/>
      <c r="I17" s="59"/>
      <c r="J17" s="19" t="s">
        <v>440</v>
      </c>
      <c r="K17" s="19" t="s">
        <v>440</v>
      </c>
      <c r="L17">
        <v>12.6919</v>
      </c>
      <c r="M17">
        <v>12.6919</v>
      </c>
      <c r="N17">
        <v>0</v>
      </c>
      <c r="O17" s="19" t="s">
        <v>441</v>
      </c>
    </row>
    <row r="18" spans="1:18" s="71" customFormat="1" ht="15" customHeight="1" x14ac:dyDescent="0.25">
      <c r="A18" s="65">
        <v>73229</v>
      </c>
      <c r="B18" s="59" t="s">
        <v>442</v>
      </c>
      <c r="C18" s="59" t="s">
        <v>443</v>
      </c>
      <c r="D18" s="80">
        <v>6.5</v>
      </c>
      <c r="E18" s="65">
        <v>24</v>
      </c>
      <c r="F18" s="66">
        <v>4.74</v>
      </c>
      <c r="G18" s="66">
        <v>0.1</v>
      </c>
      <c r="H18" s="66">
        <v>5.5</v>
      </c>
      <c r="I18" s="59" t="s">
        <v>444</v>
      </c>
      <c r="J18" s="69"/>
      <c r="K18" s="69"/>
      <c r="O18" s="69"/>
    </row>
    <row r="19" spans="1:18" ht="15" customHeight="1" x14ac:dyDescent="0.25">
      <c r="A19" s="69"/>
      <c r="B19" s="70"/>
      <c r="C19" s="70" t="s">
        <v>445</v>
      </c>
      <c r="D19" s="81"/>
      <c r="E19" s="70"/>
      <c r="F19" s="73"/>
      <c r="G19" s="73"/>
      <c r="H19" s="73"/>
      <c r="I19" s="70"/>
      <c r="J19" s="41"/>
      <c r="K19" s="41"/>
      <c r="L19" s="41"/>
      <c r="M19" s="41"/>
      <c r="N19" s="41"/>
      <c r="O19" s="41"/>
      <c r="P19" s="42"/>
      <c r="Q19" s="41"/>
      <c r="R19" s="41"/>
    </row>
    <row r="20" spans="1:18" ht="15" customHeight="1" x14ac:dyDescent="0.25">
      <c r="A20" s="78" t="s">
        <v>439</v>
      </c>
      <c r="B20" s="59"/>
      <c r="C20" s="59"/>
      <c r="D20" s="80"/>
      <c r="E20" s="59"/>
      <c r="F20" s="66"/>
      <c r="G20" s="66"/>
      <c r="H20" s="66"/>
      <c r="I20" s="59"/>
      <c r="J20" s="36"/>
      <c r="K20" s="36"/>
      <c r="L20" s="36"/>
      <c r="M20" s="36"/>
      <c r="N20" s="36"/>
      <c r="O20" s="36"/>
      <c r="P20" s="43"/>
      <c r="Q20" s="36"/>
      <c r="R20" s="36"/>
    </row>
    <row r="21" spans="1:18" ht="15" customHeight="1" x14ac:dyDescent="0.25">
      <c r="A21" s="65">
        <v>73235</v>
      </c>
      <c r="B21" s="59" t="s">
        <v>446</v>
      </c>
      <c r="C21" s="59" t="s">
        <v>447</v>
      </c>
      <c r="D21" s="80">
        <v>4</v>
      </c>
      <c r="E21" s="65">
        <v>24</v>
      </c>
      <c r="F21" s="66">
        <v>3.67</v>
      </c>
      <c r="G21" s="66">
        <v>0.1</v>
      </c>
      <c r="H21" s="66">
        <v>4.25</v>
      </c>
      <c r="I21" s="59" t="s">
        <v>444</v>
      </c>
      <c r="J21" s="36"/>
      <c r="K21" s="36"/>
      <c r="L21" s="36"/>
      <c r="M21" s="36"/>
      <c r="N21" s="36"/>
      <c r="O21" s="36"/>
      <c r="P21" s="43"/>
      <c r="Q21" s="36"/>
      <c r="R21" s="36"/>
    </row>
    <row r="22" spans="1:18" ht="15" customHeight="1" x14ac:dyDescent="0.25">
      <c r="A22" s="65">
        <v>73237</v>
      </c>
      <c r="B22" s="59" t="s">
        <v>448</v>
      </c>
      <c r="C22" s="59" t="s">
        <v>449</v>
      </c>
      <c r="D22" s="80">
        <v>5</v>
      </c>
      <c r="E22" s="65">
        <v>24</v>
      </c>
      <c r="F22" s="66">
        <v>2.16</v>
      </c>
      <c r="G22" s="66">
        <v>0.1</v>
      </c>
      <c r="H22" s="66">
        <v>2.5</v>
      </c>
      <c r="I22" s="59" t="s">
        <v>444</v>
      </c>
      <c r="J22" s="36"/>
      <c r="K22" s="36"/>
      <c r="L22" s="36"/>
      <c r="M22" s="36"/>
      <c r="N22" s="36"/>
      <c r="O22" s="36"/>
      <c r="P22" s="43"/>
      <c r="Q22" s="36"/>
      <c r="R22" s="36"/>
    </row>
    <row r="23" spans="1:18" ht="15" customHeight="1" x14ac:dyDescent="0.25">
      <c r="A23" s="69"/>
      <c r="B23" s="70"/>
      <c r="C23" s="70" t="s">
        <v>450</v>
      </c>
      <c r="D23" s="81"/>
      <c r="E23" s="70"/>
      <c r="F23" s="73"/>
      <c r="G23" s="73"/>
      <c r="H23" s="73"/>
      <c r="I23" s="70"/>
      <c r="J23" s="36"/>
      <c r="K23" s="36"/>
      <c r="L23" s="36"/>
      <c r="M23" s="36"/>
      <c r="N23" s="36"/>
      <c r="O23" s="36"/>
      <c r="P23" s="43"/>
      <c r="Q23" s="36"/>
      <c r="R23" s="36"/>
    </row>
    <row r="24" spans="1:18" ht="15" customHeight="1" x14ac:dyDescent="0.25">
      <c r="A24" s="78" t="s">
        <v>451</v>
      </c>
      <c r="B24" s="59"/>
      <c r="C24" s="59"/>
      <c r="D24" s="80"/>
      <c r="E24" s="59"/>
      <c r="F24" s="66"/>
      <c r="G24" s="66"/>
      <c r="H24" s="66"/>
      <c r="I24" s="59"/>
      <c r="J24" s="36"/>
      <c r="K24" s="36"/>
      <c r="L24" s="36"/>
      <c r="M24" s="36"/>
      <c r="N24" s="36"/>
      <c r="O24" s="36"/>
      <c r="P24" s="43"/>
      <c r="Q24" s="36"/>
      <c r="R24" s="36"/>
    </row>
    <row r="25" spans="1:18" ht="15" customHeight="1" x14ac:dyDescent="0.25">
      <c r="A25" s="65">
        <v>72287</v>
      </c>
      <c r="B25" s="59" t="s">
        <v>452</v>
      </c>
      <c r="C25" s="59" t="s">
        <v>453</v>
      </c>
      <c r="D25" s="80">
        <v>5</v>
      </c>
      <c r="E25" s="65">
        <v>24</v>
      </c>
      <c r="F25" s="66">
        <v>3.71</v>
      </c>
      <c r="G25" s="66">
        <v>0.1</v>
      </c>
      <c r="H25" s="66">
        <v>4.3</v>
      </c>
      <c r="I25" s="59" t="s">
        <v>444</v>
      </c>
      <c r="J25" s="36"/>
      <c r="K25" s="36"/>
      <c r="L25" s="36"/>
      <c r="M25" s="36"/>
      <c r="N25" s="36"/>
      <c r="O25" s="36"/>
      <c r="P25" s="43"/>
      <c r="Q25" s="36"/>
      <c r="R25" s="36"/>
    </row>
    <row r="26" spans="1:18" ht="15" customHeight="1" x14ac:dyDescent="0.25">
      <c r="A26" s="71"/>
      <c r="B26" s="70"/>
      <c r="C26" s="70" t="s">
        <v>454</v>
      </c>
      <c r="D26" s="81"/>
      <c r="E26" s="70"/>
      <c r="F26" s="73"/>
      <c r="G26" s="73"/>
      <c r="H26" s="73"/>
      <c r="I26" s="70"/>
      <c r="J26" s="36"/>
      <c r="K26" s="36"/>
      <c r="L26" s="36"/>
      <c r="M26" s="36"/>
      <c r="N26" s="36"/>
      <c r="O26" s="36"/>
      <c r="P26" s="43"/>
      <c r="Q26" s="36"/>
      <c r="R26" s="36"/>
    </row>
    <row r="27" spans="1:18" ht="15" customHeight="1" x14ac:dyDescent="0.25">
      <c r="A27" s="78" t="s">
        <v>455</v>
      </c>
      <c r="B27" s="59"/>
      <c r="C27" s="59"/>
      <c r="D27" s="80"/>
      <c r="E27" s="59"/>
      <c r="F27" s="66"/>
      <c r="G27" s="66"/>
      <c r="H27" s="66"/>
      <c r="I27" s="59"/>
      <c r="J27" s="36"/>
      <c r="K27" s="36"/>
      <c r="L27" s="36"/>
      <c r="M27" s="36"/>
      <c r="N27" s="36"/>
      <c r="O27" s="36"/>
      <c r="P27" s="43"/>
      <c r="Q27" s="36"/>
      <c r="R27" s="36"/>
    </row>
    <row r="28" spans="1:18" ht="15" customHeight="1" x14ac:dyDescent="0.25">
      <c r="A28" s="65">
        <v>72318</v>
      </c>
      <c r="B28" s="59" t="s">
        <v>456</v>
      </c>
      <c r="C28" s="59" t="s">
        <v>457</v>
      </c>
      <c r="D28" s="80">
        <v>6.72</v>
      </c>
      <c r="E28" s="65">
        <v>4</v>
      </c>
      <c r="F28" s="66">
        <v>28.21</v>
      </c>
      <c r="G28" s="66">
        <v>0</v>
      </c>
      <c r="H28" s="66">
        <v>32.71</v>
      </c>
      <c r="I28" s="59" t="s">
        <v>444</v>
      </c>
      <c r="J28" s="36"/>
      <c r="K28" s="36"/>
      <c r="L28" s="36"/>
      <c r="M28" s="36"/>
      <c r="N28" s="36"/>
      <c r="O28" s="36"/>
      <c r="P28" s="43"/>
      <c r="Q28" s="36"/>
      <c r="R28" s="36"/>
    </row>
    <row r="29" spans="1:18" ht="15" customHeight="1" x14ac:dyDescent="0.25">
      <c r="A29" t="s">
        <v>458</v>
      </c>
      <c r="B29" s="59" t="s">
        <v>458</v>
      </c>
      <c r="C29" s="59" t="s">
        <v>458</v>
      </c>
      <c r="D29" s="80" t="s">
        <v>458</v>
      </c>
      <c r="E29" s="59" t="s">
        <v>458</v>
      </c>
      <c r="F29" s="66" t="s">
        <v>458</v>
      </c>
      <c r="G29" s="66" t="s">
        <v>458</v>
      </c>
      <c r="H29" s="66" t="s">
        <v>458</v>
      </c>
      <c r="I29" s="59" t="s">
        <v>458</v>
      </c>
      <c r="J29" s="41"/>
      <c r="K29" s="41"/>
      <c r="L29" s="41"/>
      <c r="M29" s="41"/>
      <c r="N29" s="41"/>
      <c r="O29" s="41"/>
      <c r="P29" s="42"/>
      <c r="Q29" s="41"/>
      <c r="R29" s="41"/>
    </row>
    <row r="30" spans="1:18" ht="15" customHeight="1" x14ac:dyDescent="0.25">
      <c r="A30" s="78" t="s">
        <v>459</v>
      </c>
      <c r="B30" s="59"/>
      <c r="C30" s="59"/>
      <c r="D30" s="80"/>
      <c r="E30" s="59"/>
      <c r="F30" s="66"/>
      <c r="G30" s="66"/>
      <c r="H30" s="66"/>
      <c r="I30" s="59"/>
      <c r="J30" s="36"/>
      <c r="K30" s="36"/>
      <c r="L30" s="36"/>
      <c r="M30" s="36"/>
      <c r="N30" s="36"/>
      <c r="O30" s="36"/>
      <c r="P30" s="43"/>
      <c r="Q30" s="36"/>
      <c r="R30" s="36"/>
    </row>
    <row r="31" spans="1:18" ht="15" customHeight="1" x14ac:dyDescent="0.25">
      <c r="A31" s="65">
        <v>73444</v>
      </c>
      <c r="B31" s="59" t="s">
        <v>460</v>
      </c>
      <c r="C31" s="59" t="s">
        <v>461</v>
      </c>
      <c r="D31" s="80">
        <v>4</v>
      </c>
      <c r="E31" s="65">
        <v>6</v>
      </c>
      <c r="F31" s="66">
        <v>11.2</v>
      </c>
      <c r="G31" s="66">
        <v>0.4</v>
      </c>
      <c r="H31" s="66">
        <v>12.99</v>
      </c>
      <c r="I31" s="59" t="s">
        <v>462</v>
      </c>
      <c r="J31" s="36"/>
      <c r="K31" s="36"/>
      <c r="L31" s="36"/>
      <c r="M31" s="36"/>
      <c r="N31" s="36"/>
      <c r="O31" s="36"/>
      <c r="P31" s="43"/>
      <c r="Q31" s="36"/>
      <c r="R31" s="36"/>
    </row>
    <row r="32" spans="1:18" ht="15" customHeight="1" x14ac:dyDescent="0.25">
      <c r="A32" s="65">
        <v>73550</v>
      </c>
      <c r="B32" s="59" t="s">
        <v>463</v>
      </c>
      <c r="C32" s="59" t="s">
        <v>464</v>
      </c>
      <c r="D32" s="80">
        <v>4</v>
      </c>
      <c r="E32" s="65">
        <v>24</v>
      </c>
      <c r="F32" s="66">
        <v>3.87</v>
      </c>
      <c r="G32" s="66">
        <v>0.1</v>
      </c>
      <c r="H32" s="66">
        <v>4.49</v>
      </c>
      <c r="I32" s="59" t="s">
        <v>462</v>
      </c>
      <c r="J32" s="41"/>
      <c r="K32" s="41"/>
      <c r="L32" s="41"/>
      <c r="M32" s="41"/>
      <c r="N32" s="41"/>
      <c r="O32" s="41"/>
      <c r="P32" s="42"/>
      <c r="Q32" s="41"/>
      <c r="R32" s="41"/>
    </row>
    <row r="33" spans="1:18" ht="15" customHeight="1" x14ac:dyDescent="0.25">
      <c r="A33" s="65">
        <v>73441</v>
      </c>
      <c r="B33" s="59" t="s">
        <v>465</v>
      </c>
      <c r="C33" s="59" t="s">
        <v>466</v>
      </c>
      <c r="D33" s="80">
        <v>4</v>
      </c>
      <c r="E33" s="65">
        <v>6</v>
      </c>
      <c r="F33" s="66">
        <v>11.2</v>
      </c>
      <c r="G33" s="66">
        <v>0.4</v>
      </c>
      <c r="H33" s="66">
        <v>12.99</v>
      </c>
      <c r="I33" s="59" t="s">
        <v>462</v>
      </c>
      <c r="J33" s="36"/>
      <c r="K33" s="36"/>
      <c r="L33" s="36"/>
      <c r="M33" s="36"/>
      <c r="N33" s="36"/>
      <c r="O33" s="36"/>
      <c r="P33" s="43"/>
      <c r="Q33" s="36"/>
      <c r="R33" s="36"/>
    </row>
    <row r="34" spans="1:18" ht="15" customHeight="1" x14ac:dyDescent="0.25">
      <c r="A34" s="65">
        <v>73556</v>
      </c>
      <c r="B34" s="59" t="s">
        <v>467</v>
      </c>
      <c r="C34" s="59" t="s">
        <v>468</v>
      </c>
      <c r="D34" s="80">
        <v>4</v>
      </c>
      <c r="E34" s="65">
        <v>24</v>
      </c>
      <c r="F34" s="66">
        <v>3.87</v>
      </c>
      <c r="G34" s="66">
        <v>0.1</v>
      </c>
      <c r="H34" s="66">
        <v>4.49</v>
      </c>
      <c r="I34" s="59" t="s">
        <v>462</v>
      </c>
      <c r="J34" s="36"/>
      <c r="K34" s="36"/>
      <c r="L34" s="36"/>
      <c r="M34" s="36"/>
      <c r="N34" s="36"/>
      <c r="O34" s="36"/>
      <c r="P34" s="43"/>
      <c r="Q34" s="36"/>
      <c r="R34" s="36"/>
    </row>
    <row r="35" spans="1:18" ht="15" customHeight="1" x14ac:dyDescent="0.25">
      <c r="A35" s="63"/>
      <c r="B35" s="63"/>
      <c r="C35" s="64"/>
      <c r="D35" s="64"/>
      <c r="E35" s="64"/>
      <c r="F35" s="64"/>
      <c r="G35" s="67"/>
      <c r="H35" s="64"/>
      <c r="I35" s="63"/>
    </row>
    <row r="36" spans="1:18" ht="15" customHeight="1" x14ac:dyDescent="0.25">
      <c r="A36" s="41" t="s">
        <v>469</v>
      </c>
      <c r="B36" s="41"/>
      <c r="C36" s="41"/>
      <c r="D36" s="52"/>
      <c r="E36" s="58"/>
      <c r="F36" s="41" t="s">
        <v>470</v>
      </c>
      <c r="G36" s="41"/>
      <c r="H36" s="41"/>
      <c r="I36" s="41"/>
    </row>
    <row r="37" spans="1:18" ht="15" customHeight="1" x14ac:dyDescent="0.25">
      <c r="A37" s="36" t="s">
        <v>471</v>
      </c>
      <c r="B37" s="36"/>
      <c r="C37" s="36"/>
      <c r="D37" s="40"/>
      <c r="E37" s="58"/>
      <c r="F37" s="35" t="s">
        <v>472</v>
      </c>
      <c r="G37" s="38"/>
      <c r="H37" s="38"/>
      <c r="I37" s="41"/>
    </row>
    <row r="38" spans="1:18" ht="15" customHeight="1" x14ac:dyDescent="0.25">
      <c r="A38" s="36" t="s">
        <v>473</v>
      </c>
      <c r="B38" s="36"/>
      <c r="C38" s="36"/>
      <c r="D38" s="40"/>
      <c r="E38" s="58"/>
      <c r="F38" s="35" t="s">
        <v>474</v>
      </c>
      <c r="G38" s="38"/>
      <c r="H38" s="38"/>
      <c r="I38" s="41"/>
    </row>
    <row r="39" spans="1:18" ht="15" customHeight="1" x14ac:dyDescent="0.25">
      <c r="A39" s="36" t="s">
        <v>475</v>
      </c>
      <c r="B39" s="36"/>
      <c r="C39" s="36"/>
      <c r="D39" s="40"/>
      <c r="E39" s="58"/>
      <c r="F39" s="35" t="s">
        <v>476</v>
      </c>
      <c r="G39" s="38"/>
      <c r="H39" s="38"/>
      <c r="I39" s="41"/>
    </row>
    <row r="40" spans="1:18" ht="15" customHeight="1" x14ac:dyDescent="0.25">
      <c r="A40" s="36" t="s">
        <v>477</v>
      </c>
      <c r="B40" s="36"/>
      <c r="C40" s="36"/>
      <c r="D40" s="57"/>
      <c r="E40" s="58"/>
      <c r="F40" s="35" t="s">
        <v>478</v>
      </c>
      <c r="G40" s="38"/>
      <c r="H40" s="38"/>
      <c r="I40" s="41"/>
    </row>
    <row r="41" spans="1:18" ht="15" customHeight="1" x14ac:dyDescent="0.25">
      <c r="A41" s="41" t="s">
        <v>479</v>
      </c>
      <c r="B41" s="41"/>
      <c r="C41" s="41"/>
      <c r="D41" s="52"/>
      <c r="E41" s="58"/>
      <c r="F41" s="41" t="s">
        <v>480</v>
      </c>
      <c r="G41" s="41"/>
      <c r="H41" s="39"/>
      <c r="I41" s="41"/>
    </row>
    <row r="42" spans="1:18" ht="15" customHeight="1" x14ac:dyDescent="0.25">
      <c r="A42" s="36" t="s">
        <v>481</v>
      </c>
      <c r="B42" s="36"/>
      <c r="C42" s="36"/>
      <c r="D42" s="40"/>
      <c r="E42" s="58"/>
      <c r="F42" s="36" t="s">
        <v>482</v>
      </c>
      <c r="G42" s="36"/>
      <c r="H42" s="39"/>
      <c r="I42" s="41"/>
    </row>
    <row r="43" spans="1:18" ht="15" customHeight="1" x14ac:dyDescent="0.25">
      <c r="A43" s="36" t="s">
        <v>483</v>
      </c>
      <c r="B43" s="36"/>
      <c r="C43" s="36"/>
      <c r="D43" s="40"/>
      <c r="E43" s="58"/>
      <c r="F43" s="36" t="s">
        <v>484</v>
      </c>
      <c r="G43" s="36"/>
      <c r="H43" s="39"/>
      <c r="I43" s="41"/>
    </row>
    <row r="44" spans="1:18" ht="15" customHeight="1" x14ac:dyDescent="0.25">
      <c r="A44" s="36" t="s">
        <v>485</v>
      </c>
      <c r="B44" s="36"/>
      <c r="C44" s="36"/>
      <c r="D44" s="40"/>
      <c r="E44" s="58"/>
      <c r="F44" s="36" t="s">
        <v>485</v>
      </c>
      <c r="G44" s="36"/>
      <c r="H44" s="39"/>
      <c r="I44" s="41"/>
    </row>
    <row r="45" spans="1:18" ht="15" customHeight="1" x14ac:dyDescent="0.25">
      <c r="A45" s="36" t="s">
        <v>486</v>
      </c>
      <c r="B45" s="36"/>
      <c r="C45" s="36"/>
      <c r="D45" s="40"/>
      <c r="E45" s="58"/>
      <c r="F45" s="36" t="s">
        <v>487</v>
      </c>
      <c r="G45" s="36"/>
      <c r="H45" s="39"/>
      <c r="I45" s="41"/>
    </row>
    <row r="46" spans="1:18" ht="15" customHeight="1" x14ac:dyDescent="0.25">
      <c r="A46" s="41" t="s">
        <v>488</v>
      </c>
      <c r="B46" s="36"/>
      <c r="C46" s="36"/>
      <c r="D46" s="40"/>
      <c r="E46" s="58"/>
      <c r="F46" s="41" t="s">
        <v>489</v>
      </c>
      <c r="G46" s="36"/>
      <c r="H46" s="39"/>
      <c r="I46" s="41"/>
    </row>
    <row r="47" spans="1:18" ht="15" customHeight="1" x14ac:dyDescent="0.25">
      <c r="A47" s="36" t="s">
        <v>490</v>
      </c>
      <c r="B47" s="36"/>
      <c r="C47" s="36"/>
      <c r="D47" s="40"/>
      <c r="E47" s="58"/>
      <c r="F47" s="36" t="s">
        <v>491</v>
      </c>
      <c r="G47" s="36"/>
      <c r="H47" s="39"/>
      <c r="I47" s="41"/>
    </row>
    <row r="48" spans="1:18" ht="15" customHeight="1" x14ac:dyDescent="0.25">
      <c r="A48" s="36" t="s">
        <v>492</v>
      </c>
      <c r="B48" s="36"/>
      <c r="C48" s="36"/>
      <c r="D48" s="40"/>
      <c r="E48" s="58"/>
      <c r="F48" s="36" t="s">
        <v>493</v>
      </c>
      <c r="G48" s="36"/>
      <c r="H48" s="39"/>
      <c r="I48" s="41"/>
    </row>
    <row r="49" spans="1:9" ht="15" customHeight="1" x14ac:dyDescent="0.25">
      <c r="A49" s="36" t="s">
        <v>485</v>
      </c>
      <c r="B49" s="36"/>
      <c r="C49" s="36"/>
      <c r="D49" s="40"/>
      <c r="E49" s="58"/>
      <c r="F49" s="36" t="s">
        <v>494</v>
      </c>
      <c r="G49" s="36"/>
      <c r="H49" s="39"/>
      <c r="I49" s="41"/>
    </row>
    <row r="50" spans="1:9" ht="15" customHeight="1" x14ac:dyDescent="0.25">
      <c r="A50" s="36" t="s">
        <v>495</v>
      </c>
      <c r="B50" s="36"/>
      <c r="C50" s="36"/>
      <c r="D50" s="40"/>
      <c r="E50" s="58"/>
      <c r="F50" s="36" t="s">
        <v>496</v>
      </c>
      <c r="G50" s="36"/>
      <c r="H50" s="39"/>
      <c r="I50" s="41"/>
    </row>
    <row r="51" spans="1:9" ht="15" customHeight="1" x14ac:dyDescent="0.25">
      <c r="A51" s="41" t="s">
        <v>497</v>
      </c>
      <c r="B51" s="41"/>
      <c r="C51" s="41"/>
      <c r="D51" s="52"/>
      <c r="E51" s="58"/>
      <c r="F51" s="41" t="s">
        <v>498</v>
      </c>
      <c r="G51" s="41"/>
      <c r="H51" s="39"/>
      <c r="I51" s="41"/>
    </row>
    <row r="52" spans="1:9" ht="15" customHeight="1" x14ac:dyDescent="0.25">
      <c r="A52" s="36" t="s">
        <v>499</v>
      </c>
      <c r="B52" s="36"/>
      <c r="C52" s="36"/>
      <c r="D52" s="40"/>
      <c r="E52" s="58"/>
      <c r="F52" s="36" t="s">
        <v>500</v>
      </c>
      <c r="G52" s="36"/>
      <c r="H52" s="39"/>
      <c r="I52" s="41"/>
    </row>
    <row r="53" spans="1:9" ht="15" customHeight="1" x14ac:dyDescent="0.25">
      <c r="A53" s="36" t="s">
        <v>501</v>
      </c>
      <c r="B53" s="36"/>
      <c r="C53" s="36"/>
      <c r="D53" s="40"/>
      <c r="E53" s="58"/>
      <c r="F53" s="36" t="s">
        <v>502</v>
      </c>
      <c r="G53" s="36"/>
      <c r="H53" s="39"/>
      <c r="I53" s="41"/>
    </row>
    <row r="54" spans="1:9" ht="15" customHeight="1" x14ac:dyDescent="0.25">
      <c r="A54" s="36" t="s">
        <v>503</v>
      </c>
      <c r="B54" s="36"/>
      <c r="C54" s="36"/>
      <c r="D54" s="40"/>
      <c r="E54" s="58"/>
      <c r="F54" s="36" t="s">
        <v>504</v>
      </c>
      <c r="G54" s="36"/>
      <c r="H54" s="39"/>
      <c r="I54" s="41"/>
    </row>
    <row r="55" spans="1:9" ht="15" customHeight="1" x14ac:dyDescent="0.25">
      <c r="A55" s="36" t="s">
        <v>505</v>
      </c>
      <c r="B55" s="36"/>
      <c r="C55" s="36"/>
      <c r="D55" s="40"/>
      <c r="E55" s="58"/>
      <c r="F55" s="36" t="s">
        <v>506</v>
      </c>
      <c r="G55" s="36"/>
      <c r="H55" s="39"/>
      <c r="I55" s="41"/>
    </row>
    <row r="56" spans="1:9" ht="15" customHeight="1" x14ac:dyDescent="0.25">
      <c r="A56" s="41" t="s">
        <v>507</v>
      </c>
      <c r="B56" s="41"/>
      <c r="C56" s="41"/>
      <c r="D56" s="52"/>
      <c r="E56" s="58"/>
      <c r="F56" s="41" t="s">
        <v>508</v>
      </c>
      <c r="G56" s="41"/>
      <c r="H56" s="39"/>
      <c r="I56" s="41"/>
    </row>
    <row r="57" spans="1:9" ht="15" customHeight="1" x14ac:dyDescent="0.25">
      <c r="A57" s="36" t="s">
        <v>509</v>
      </c>
      <c r="B57" s="36"/>
      <c r="C57" s="36"/>
      <c r="D57" s="40"/>
      <c r="E57" s="58"/>
      <c r="F57" s="36" t="s">
        <v>510</v>
      </c>
      <c r="G57" s="36"/>
      <c r="H57" s="39"/>
      <c r="I57" s="41"/>
    </row>
    <row r="58" spans="1:9" ht="15" customHeight="1" x14ac:dyDescent="0.25">
      <c r="A58" s="36" t="s">
        <v>511</v>
      </c>
      <c r="B58" s="36"/>
      <c r="C58" s="36"/>
      <c r="D58" s="40"/>
      <c r="E58" s="58"/>
      <c r="F58" s="36" t="s">
        <v>512</v>
      </c>
      <c r="G58" s="36"/>
      <c r="H58" s="39"/>
      <c r="I58" s="41"/>
    </row>
    <row r="59" spans="1:9" ht="15" customHeight="1" x14ac:dyDescent="0.25">
      <c r="A59" s="36" t="s">
        <v>513</v>
      </c>
      <c r="B59" s="36"/>
      <c r="C59" s="36"/>
      <c r="D59" s="40"/>
      <c r="E59" s="58"/>
      <c r="F59" s="36" t="s">
        <v>485</v>
      </c>
      <c r="G59" s="36"/>
      <c r="H59" s="39"/>
      <c r="I59" s="41"/>
    </row>
    <row r="60" spans="1:9" ht="15" customHeight="1" x14ac:dyDescent="0.25">
      <c r="A60" s="36" t="s">
        <v>514</v>
      </c>
      <c r="B60" s="36"/>
      <c r="C60" s="36"/>
      <c r="D60" s="40"/>
      <c r="E60" s="58"/>
      <c r="F60" s="36" t="s">
        <v>515</v>
      </c>
      <c r="G60" s="36"/>
      <c r="H60" s="39"/>
      <c r="I60" s="41"/>
    </row>
    <row r="61" spans="1:9" ht="15" customHeight="1" x14ac:dyDescent="0.25">
      <c r="A61" s="41" t="s">
        <v>516</v>
      </c>
      <c r="B61" s="41"/>
      <c r="C61" s="41"/>
      <c r="D61" s="52"/>
      <c r="E61" s="58"/>
      <c r="F61" s="41"/>
      <c r="G61" s="41"/>
      <c r="H61" s="39"/>
      <c r="I61" s="41"/>
    </row>
    <row r="62" spans="1:9" ht="15" customHeight="1" x14ac:dyDescent="0.25">
      <c r="A62" s="36" t="s">
        <v>517</v>
      </c>
      <c r="B62" s="36"/>
      <c r="C62" s="36"/>
      <c r="D62" s="40"/>
      <c r="E62" s="58"/>
      <c r="F62" s="41" t="s">
        <v>518</v>
      </c>
      <c r="G62" s="41"/>
      <c r="H62" s="39"/>
      <c r="I62" s="41"/>
    </row>
    <row r="63" spans="1:9" ht="15" customHeight="1" x14ac:dyDescent="0.25">
      <c r="A63" s="36" t="s">
        <v>519</v>
      </c>
      <c r="B63" s="36"/>
      <c r="C63" s="36"/>
      <c r="D63" s="40"/>
      <c r="E63" s="58"/>
      <c r="F63" s="36" t="s">
        <v>520</v>
      </c>
      <c r="G63" s="36"/>
      <c r="H63" s="39"/>
      <c r="I63" s="41"/>
    </row>
    <row r="64" spans="1:9" ht="15" customHeight="1" x14ac:dyDescent="0.25">
      <c r="A64" s="36" t="s">
        <v>485</v>
      </c>
      <c r="B64" s="36"/>
      <c r="C64" s="36"/>
      <c r="D64" s="40"/>
      <c r="E64" s="58"/>
      <c r="F64" s="36" t="s">
        <v>521</v>
      </c>
      <c r="G64" s="36"/>
      <c r="H64" s="39"/>
      <c r="I64" s="41"/>
    </row>
    <row r="65" spans="1:9" ht="15" customHeight="1" x14ac:dyDescent="0.25">
      <c r="A65" s="36" t="s">
        <v>522</v>
      </c>
      <c r="B65" s="36"/>
      <c r="C65" s="36"/>
      <c r="D65" s="40"/>
      <c r="E65" s="58"/>
      <c r="F65" s="36" t="s">
        <v>523</v>
      </c>
      <c r="G65" s="36"/>
      <c r="H65" s="39"/>
      <c r="I65" s="41"/>
    </row>
    <row r="66" spans="1:9" ht="15" customHeight="1" x14ac:dyDescent="0.25">
      <c r="A66" s="41" t="s">
        <v>524</v>
      </c>
      <c r="B66" s="41"/>
      <c r="C66" s="41"/>
      <c r="D66" s="52"/>
      <c r="E66" s="58"/>
      <c r="F66" s="36" t="s">
        <v>525</v>
      </c>
      <c r="G66" s="36"/>
      <c r="H66" s="39"/>
      <c r="I66" s="41"/>
    </row>
    <row r="67" spans="1:9" ht="15" customHeight="1" x14ac:dyDescent="0.25">
      <c r="A67" s="36" t="s">
        <v>526</v>
      </c>
      <c r="B67" s="36"/>
      <c r="C67" s="36"/>
      <c r="D67" s="40"/>
      <c r="E67" s="58"/>
      <c r="F67" s="34" t="s">
        <v>527</v>
      </c>
      <c r="G67" s="41"/>
      <c r="H67" s="39"/>
      <c r="I67" s="41"/>
    </row>
    <row r="68" spans="1:9" ht="15" customHeight="1" x14ac:dyDescent="0.25">
      <c r="A68" s="36" t="s">
        <v>528</v>
      </c>
      <c r="B68" s="36"/>
      <c r="C68" s="36"/>
      <c r="D68" s="40"/>
      <c r="E68" s="58"/>
      <c r="F68" s="36" t="s">
        <v>529</v>
      </c>
      <c r="G68" s="36"/>
      <c r="H68" s="39"/>
      <c r="I68" s="41"/>
    </row>
    <row r="69" spans="1:9" ht="15" customHeight="1" x14ac:dyDescent="0.25">
      <c r="A69" s="36" t="s">
        <v>530</v>
      </c>
      <c r="B69" s="36"/>
      <c r="C69" s="36"/>
      <c r="D69" s="40"/>
      <c r="E69" s="58"/>
      <c r="F69" s="36" t="s">
        <v>531</v>
      </c>
      <c r="G69" s="36"/>
      <c r="H69" s="39"/>
      <c r="I69" s="41"/>
    </row>
    <row r="70" spans="1:9" ht="15" customHeight="1" x14ac:dyDescent="0.25">
      <c r="A70" s="36" t="s">
        <v>532</v>
      </c>
      <c r="B70" s="36"/>
      <c r="C70" s="36"/>
      <c r="D70" s="40"/>
      <c r="E70" s="58"/>
      <c r="F70" s="36" t="s">
        <v>533</v>
      </c>
      <c r="G70" s="36"/>
      <c r="H70" s="39"/>
      <c r="I70" s="41"/>
    </row>
    <row r="71" spans="1:9" ht="15" customHeight="1" x14ac:dyDescent="0.25">
      <c r="A71" s="41" t="s">
        <v>534</v>
      </c>
      <c r="B71" s="41"/>
      <c r="C71" s="41"/>
      <c r="D71" s="52"/>
      <c r="E71" s="58"/>
      <c r="F71" s="36" t="s">
        <v>535</v>
      </c>
      <c r="G71" s="36"/>
      <c r="H71" s="39"/>
      <c r="I71" s="41"/>
    </row>
    <row r="72" spans="1:9" ht="15" customHeight="1" x14ac:dyDescent="0.25">
      <c r="A72" s="36" t="s">
        <v>536</v>
      </c>
      <c r="B72" s="36"/>
      <c r="C72" s="36"/>
      <c r="D72" s="40"/>
      <c r="E72" s="58"/>
      <c r="F72" s="41" t="s">
        <v>537</v>
      </c>
      <c r="G72" s="41"/>
      <c r="H72" s="39"/>
      <c r="I72" s="41"/>
    </row>
    <row r="73" spans="1:9" ht="15" customHeight="1" x14ac:dyDescent="0.25">
      <c r="A73" s="36" t="s">
        <v>538</v>
      </c>
      <c r="B73" s="36"/>
      <c r="C73" s="36"/>
      <c r="D73" s="40"/>
      <c r="E73" s="58"/>
      <c r="F73" s="36" t="s">
        <v>539</v>
      </c>
      <c r="G73" s="36"/>
      <c r="H73" s="39"/>
      <c r="I73" s="41"/>
    </row>
    <row r="74" spans="1:9" ht="15" customHeight="1" x14ac:dyDescent="0.25">
      <c r="A74" s="36" t="s">
        <v>540</v>
      </c>
      <c r="B74" s="36"/>
      <c r="C74" s="36"/>
      <c r="D74" s="40"/>
      <c r="E74" s="58"/>
      <c r="F74" s="36" t="s">
        <v>541</v>
      </c>
      <c r="G74" s="36"/>
      <c r="H74" s="39"/>
      <c r="I74" s="41"/>
    </row>
    <row r="75" spans="1:9" ht="15" customHeight="1" x14ac:dyDescent="0.25">
      <c r="A75" s="36" t="s">
        <v>542</v>
      </c>
      <c r="B75" s="36"/>
      <c r="C75" s="36"/>
      <c r="D75" s="40"/>
      <c r="E75" s="58"/>
      <c r="F75" s="36" t="s">
        <v>485</v>
      </c>
      <c r="G75" s="36"/>
      <c r="H75" s="39"/>
      <c r="I75" s="41"/>
    </row>
    <row r="76" spans="1:9" ht="15" customHeight="1" x14ac:dyDescent="0.25">
      <c r="A76" s="41" t="s">
        <v>543</v>
      </c>
      <c r="B76" s="41"/>
      <c r="C76" s="41"/>
      <c r="D76" s="52"/>
      <c r="E76" s="58"/>
      <c r="F76" s="36" t="s">
        <v>544</v>
      </c>
      <c r="G76" s="36"/>
      <c r="H76" s="39"/>
      <c r="I76" s="41"/>
    </row>
    <row r="77" spans="1:9" ht="15" customHeight="1" x14ac:dyDescent="0.25">
      <c r="A77" s="36" t="s">
        <v>545</v>
      </c>
      <c r="B77" s="36"/>
      <c r="C77" s="36"/>
      <c r="D77" s="40"/>
      <c r="E77" s="58"/>
      <c r="F77" s="60" t="s">
        <v>546</v>
      </c>
      <c r="G77" s="61"/>
      <c r="H77" s="62"/>
      <c r="I77" s="62"/>
    </row>
    <row r="78" spans="1:9" ht="15" customHeight="1" x14ac:dyDescent="0.25">
      <c r="A78" s="36" t="s">
        <v>547</v>
      </c>
      <c r="B78" s="36"/>
      <c r="C78" s="36"/>
      <c r="D78" s="40"/>
      <c r="E78" s="58"/>
      <c r="F78" s="36" t="s">
        <v>548</v>
      </c>
      <c r="G78" s="61"/>
      <c r="H78" s="62"/>
      <c r="I78" s="62"/>
    </row>
    <row r="79" spans="1:9" ht="15" customHeight="1" x14ac:dyDescent="0.25">
      <c r="A79" s="36" t="s">
        <v>549</v>
      </c>
      <c r="B79" s="36"/>
      <c r="C79" s="36"/>
      <c r="D79" s="40"/>
      <c r="E79" s="58"/>
      <c r="F79" s="36" t="s">
        <v>550</v>
      </c>
      <c r="G79" s="61"/>
      <c r="H79" s="62"/>
      <c r="I79" s="62"/>
    </row>
    <row r="80" spans="1:9" ht="15" customHeight="1" x14ac:dyDescent="0.25">
      <c r="A80" s="36" t="s">
        <v>551</v>
      </c>
      <c r="B80" s="36"/>
      <c r="C80" s="36"/>
      <c r="D80" s="40"/>
      <c r="E80" s="58"/>
      <c r="F80" s="36" t="s">
        <v>552</v>
      </c>
      <c r="G80" s="61"/>
      <c r="H80" s="62"/>
      <c r="I80" s="62"/>
    </row>
    <row r="81" spans="1:9" ht="15" customHeight="1" x14ac:dyDescent="0.25">
      <c r="A81" s="41" t="s">
        <v>553</v>
      </c>
      <c r="B81" s="41"/>
      <c r="C81" s="41"/>
      <c r="D81" s="52"/>
      <c r="E81" s="58"/>
      <c r="F81" s="36" t="s">
        <v>554</v>
      </c>
      <c r="G81" s="61"/>
      <c r="H81" s="62"/>
      <c r="I81" s="62"/>
    </row>
    <row r="82" spans="1:9" ht="15" customHeight="1" x14ac:dyDescent="0.25">
      <c r="A82" s="36" t="s">
        <v>555</v>
      </c>
      <c r="B82" s="36"/>
      <c r="C82" s="36"/>
      <c r="D82" s="40"/>
      <c r="E82" s="58"/>
      <c r="F82" s="41" t="s">
        <v>556</v>
      </c>
      <c r="G82" s="41"/>
      <c r="H82" s="39"/>
      <c r="I82" s="41"/>
    </row>
    <row r="83" spans="1:9" ht="15" customHeight="1" x14ac:dyDescent="0.25">
      <c r="A83" s="36" t="s">
        <v>557</v>
      </c>
      <c r="B83" s="36"/>
      <c r="C83" s="36"/>
      <c r="D83" s="40"/>
      <c r="E83" s="58"/>
      <c r="F83" s="36" t="s">
        <v>558</v>
      </c>
      <c r="G83" s="36"/>
      <c r="H83" s="39"/>
      <c r="I83" s="41"/>
    </row>
    <row r="84" spans="1:9" ht="15" customHeight="1" x14ac:dyDescent="0.25">
      <c r="A84" s="36" t="s">
        <v>559</v>
      </c>
      <c r="B84" s="36"/>
      <c r="C84" s="36"/>
      <c r="D84" s="40"/>
      <c r="E84" s="58"/>
      <c r="F84" s="36" t="s">
        <v>560</v>
      </c>
      <c r="G84" s="36"/>
      <c r="H84" s="39"/>
      <c r="I84" s="41"/>
    </row>
    <row r="85" spans="1:9" ht="15" customHeight="1" x14ac:dyDescent="0.25">
      <c r="A85" s="36" t="s">
        <v>561</v>
      </c>
      <c r="B85" s="36"/>
      <c r="C85" s="36"/>
      <c r="D85" s="40"/>
      <c r="E85" s="58"/>
      <c r="F85" s="36" t="s">
        <v>562</v>
      </c>
      <c r="G85" s="36"/>
      <c r="H85" s="39"/>
      <c r="I85" s="41"/>
    </row>
    <row r="86" spans="1:9" ht="15" customHeight="1" x14ac:dyDescent="0.25">
      <c r="A86" s="41" t="s">
        <v>439</v>
      </c>
      <c r="B86" s="41"/>
      <c r="C86" s="41"/>
      <c r="D86" s="52"/>
      <c r="E86" s="58"/>
      <c r="F86" s="36" t="s">
        <v>563</v>
      </c>
      <c r="G86" s="36"/>
      <c r="H86" s="39"/>
      <c r="I86" s="41"/>
    </row>
    <row r="87" spans="1:9" ht="15" customHeight="1" x14ac:dyDescent="0.25">
      <c r="A87" s="36" t="s">
        <v>564</v>
      </c>
      <c r="B87" s="36"/>
      <c r="C87" s="36"/>
      <c r="D87" s="40"/>
      <c r="E87" s="58"/>
      <c r="F87" s="41" t="s">
        <v>565</v>
      </c>
      <c r="G87" s="41"/>
      <c r="H87" s="39"/>
      <c r="I87" s="41"/>
    </row>
    <row r="88" spans="1:9" ht="15" customHeight="1" x14ac:dyDescent="0.25">
      <c r="A88" s="36" t="s">
        <v>566</v>
      </c>
      <c r="B88" s="36"/>
      <c r="C88" s="36"/>
      <c r="D88" s="40"/>
      <c r="E88" s="58"/>
      <c r="F88" s="36" t="s">
        <v>567</v>
      </c>
      <c r="G88" s="36"/>
      <c r="H88" s="39"/>
      <c r="I88" s="41"/>
    </row>
    <row r="89" spans="1:9" ht="15" customHeight="1" x14ac:dyDescent="0.25">
      <c r="A89" s="36" t="s">
        <v>485</v>
      </c>
      <c r="B89" s="36"/>
      <c r="C89" s="36"/>
      <c r="D89" s="40"/>
      <c r="E89" s="58"/>
      <c r="F89" s="36" t="s">
        <v>568</v>
      </c>
      <c r="G89" s="36"/>
      <c r="H89" s="39"/>
      <c r="I89" s="41"/>
    </row>
    <row r="90" spans="1:9" ht="15" customHeight="1" x14ac:dyDescent="0.25">
      <c r="A90" s="36" t="s">
        <v>569</v>
      </c>
      <c r="B90" s="36"/>
      <c r="C90" s="36"/>
      <c r="D90" s="40"/>
      <c r="E90" s="58"/>
      <c r="F90" s="36" t="s">
        <v>570</v>
      </c>
      <c r="G90" s="36"/>
      <c r="H90" s="39"/>
      <c r="I90" s="41"/>
    </row>
    <row r="91" spans="1:9" ht="15" customHeight="1" x14ac:dyDescent="0.25">
      <c r="A91" s="41" t="s">
        <v>571</v>
      </c>
      <c r="B91" s="36"/>
      <c r="C91" s="36"/>
      <c r="D91" s="40"/>
      <c r="E91" s="58"/>
      <c r="F91" s="36" t="s">
        <v>572</v>
      </c>
      <c r="G91" s="36"/>
      <c r="H91" s="39"/>
      <c r="I91" s="41"/>
    </row>
    <row r="92" spans="1:9" ht="15" customHeight="1" x14ac:dyDescent="0.25">
      <c r="A92" s="36" t="s">
        <v>573</v>
      </c>
      <c r="B92" s="41"/>
      <c r="C92" s="41"/>
      <c r="D92" s="52"/>
      <c r="E92" s="58"/>
      <c r="F92" s="41" t="s">
        <v>574</v>
      </c>
      <c r="G92" s="36"/>
      <c r="H92" s="39"/>
      <c r="I92" s="41"/>
    </row>
    <row r="93" spans="1:9" ht="15" customHeight="1" x14ac:dyDescent="0.25">
      <c r="A93" s="36" t="s">
        <v>575</v>
      </c>
      <c r="B93" s="38"/>
      <c r="C93" s="38"/>
      <c r="D93" s="53"/>
      <c r="E93" s="58"/>
      <c r="F93" s="36" t="s">
        <v>576</v>
      </c>
      <c r="G93" s="41"/>
      <c r="H93" s="39"/>
      <c r="I93" s="41"/>
    </row>
    <row r="94" spans="1:9" ht="15" customHeight="1" x14ac:dyDescent="0.25">
      <c r="A94" s="36" t="s">
        <v>577</v>
      </c>
      <c r="B94" s="38"/>
      <c r="C94" s="38"/>
      <c r="D94" s="53"/>
      <c r="E94" s="58"/>
      <c r="F94" s="36" t="s">
        <v>578</v>
      </c>
      <c r="G94" s="37"/>
      <c r="H94" s="39"/>
      <c r="I94" s="41"/>
    </row>
    <row r="95" spans="1:9" ht="15" customHeight="1" x14ac:dyDescent="0.25">
      <c r="A95" s="36" t="s">
        <v>579</v>
      </c>
      <c r="B95" s="38"/>
      <c r="C95" s="38"/>
      <c r="D95" s="53"/>
      <c r="E95" s="58"/>
      <c r="F95" s="36" t="s">
        <v>580</v>
      </c>
      <c r="G95" s="37"/>
      <c r="H95" s="39"/>
      <c r="I95" s="41"/>
    </row>
    <row r="96" spans="1:9" ht="15" customHeight="1" x14ac:dyDescent="0.25">
      <c r="A96" s="37" t="s">
        <v>581</v>
      </c>
      <c r="B96" s="44"/>
      <c r="C96" s="44"/>
      <c r="D96" s="54"/>
      <c r="E96" s="58"/>
      <c r="F96" s="36" t="s">
        <v>582</v>
      </c>
      <c r="G96" s="37"/>
      <c r="H96" s="39"/>
      <c r="I96" s="41"/>
    </row>
    <row r="97" spans="6:9" ht="15" customHeight="1" x14ac:dyDescent="0.25">
      <c r="F97" s="41" t="s">
        <v>583</v>
      </c>
      <c r="G97" s="44"/>
      <c r="H97" s="39"/>
      <c r="I97" s="41"/>
    </row>
    <row r="98" spans="6:9" ht="15" customHeight="1" x14ac:dyDescent="0.25">
      <c r="F98" s="36" t="s">
        <v>584</v>
      </c>
      <c r="G98" s="41"/>
      <c r="H98" s="39"/>
      <c r="I98" s="41"/>
    </row>
    <row r="99" spans="6:9" ht="15" customHeight="1" x14ac:dyDescent="0.25">
      <c r="F99" s="36" t="s">
        <v>585</v>
      </c>
      <c r="G99" s="37"/>
      <c r="H99" s="39"/>
      <c r="I99" s="41"/>
    </row>
    <row r="100" spans="6:9" ht="15" customHeight="1" x14ac:dyDescent="0.25">
      <c r="F100" s="36" t="s">
        <v>523</v>
      </c>
      <c r="G100" s="37"/>
      <c r="H100" s="39"/>
      <c r="I100" s="41"/>
    </row>
    <row r="101" spans="6:9" ht="15" customHeight="1" x14ac:dyDescent="0.25">
      <c r="F101" s="36" t="s">
        <v>586</v>
      </c>
      <c r="G101" s="37"/>
      <c r="H101" s="39"/>
      <c r="I101" s="41"/>
    </row>
  </sheetData>
  <mergeCells count="6">
    <mergeCell ref="A6:I6"/>
    <mergeCell ref="A1:I1"/>
    <mergeCell ref="A2:I2"/>
    <mergeCell ref="A3:I3"/>
    <mergeCell ref="A4:I4"/>
    <mergeCell ref="A5:I5"/>
  </mergeCells>
  <phoneticPr fontId="15" type="noConversion"/>
  <pageMargins left="0.23622047244094491" right="0.23622047244094491" top="0.27559055118110237" bottom="0.35433070866141736" header="0.19685039370078741" footer="0.15748031496062992"/>
  <pageSetup scale="59" fitToHeight="0" orientation="landscape" horizontalDpi="1200" verticalDpi="1200" r:id="rId1"/>
  <headerFooter>
    <oddFooter>Page &amp;P of &amp;N</oddFooter>
  </headerFooter>
  <drawing r:id="rId2"/>
  <webPublishItems count="1">
    <webPublishItem id="20306" divId="2021-67-Weekly Privately Distributed New Product Bulletin October 05, 2021_20306" sourceType="sheet" destinationFile="I:\Interfaces\Atlas\BULL\2021-67-Weekly Privately Distributed New Product Bulletin October 05, 2021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18BF23C103947B0E14A9A5D0B3D33" ma:contentTypeVersion="14" ma:contentTypeDescription="Create a new document." ma:contentTypeScope="" ma:versionID="18d2933785570d6467c514f6f4968aeb">
  <xsd:schema xmlns:xsd="http://www.w3.org/2001/XMLSchema" xmlns:xs="http://www.w3.org/2001/XMLSchema" xmlns:p="http://schemas.microsoft.com/office/2006/metadata/properties" xmlns:ns3="c7ae43b0-0ae4-4d35-8e22-e798aebf7381" xmlns:ns4="1b4c3fc9-8335-48e6-accb-d61f123c52ab" targetNamespace="http://schemas.microsoft.com/office/2006/metadata/properties" ma:root="true" ma:fieldsID="de815a80bc960a9e839d6130d74eb491" ns3:_="" ns4:_="">
    <xsd:import namespace="c7ae43b0-0ae4-4d35-8e22-e798aebf7381"/>
    <xsd:import namespace="1b4c3fc9-8335-48e6-accb-d61f123c52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e43b0-0ae4-4d35-8e22-e798aebf7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3fc9-8335-48e6-accb-d61f123c5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ae43b0-0ae4-4d35-8e22-e798aebf7381" xsi:nil="true"/>
  </documentManagement>
</p:properties>
</file>

<file path=customXml/itemProps1.xml><?xml version="1.0" encoding="utf-8"?>
<ds:datastoreItem xmlns:ds="http://schemas.openxmlformats.org/officeDocument/2006/customXml" ds:itemID="{A31D5A4A-AE84-4DE9-AC00-0C98FF7217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462056-3508-4013-9E4B-72C3C483A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e43b0-0ae4-4d35-8e22-e798aebf7381"/>
    <ds:schemaRef ds:uri="1b4c3fc9-8335-48e6-accb-d61f123c5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4A1F27-506C-4DF7-AA72-E836384C058E}">
  <ds:schemaRefs>
    <ds:schemaRef ds:uri="http://schemas.microsoft.com/office/2006/metadata/properties"/>
    <ds:schemaRef ds:uri="http://schemas.microsoft.com/office/infopath/2007/PartnerControls"/>
    <ds:schemaRef ds:uri="c7ae43b0-0ae4-4d35-8e22-e798aebf7381"/>
  </ds:schemaRefs>
</ds:datastoreItem>
</file>

<file path=docMetadata/LabelInfo.xml><?xml version="1.0" encoding="utf-8"?>
<clbl:labelList xmlns:clbl="http://schemas.microsoft.com/office/2020/mipLabelMetadata">
  <clbl:label id="{447bd66b-8ec9-49c3-9303-3d0dda12b054}" enabled="0" method="" siteId="{447bd66b-8ec9-49c3-9303-3d0dda12b05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LTO</vt:lpstr>
      <vt:lpstr>Price Change</vt:lpstr>
      <vt:lpstr>Deposits</vt:lpstr>
      <vt:lpstr>BULLETIN</vt:lpstr>
      <vt:lpstr>BULLETIN!Print_Titles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Heilman</dc:creator>
  <cp:keywords/>
  <dc:description/>
  <cp:lastModifiedBy>Stephen Wagstaff</cp:lastModifiedBy>
  <cp:revision/>
  <dcterms:created xsi:type="dcterms:W3CDTF">2017-04-05T16:04:45Z</dcterms:created>
  <dcterms:modified xsi:type="dcterms:W3CDTF">2026-06-17T18:04:25Z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0x01010079318BF23C103947B0E14A9A5D0B3D33</vt:lpwstr>
  </property>
</Properties>
</file>